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130"/>
  <workbookPr/>
  <mc:AlternateContent xmlns:mc="http://schemas.openxmlformats.org/markup-compatibility/2006">
    <mc:Choice Requires="x15">
      <x15ac:absPath xmlns:x15ac="http://schemas.microsoft.com/office/spreadsheetml/2010/11/ac" url="Z:\_projekty\OS_STC_Ruzova_2019023\_05_PPD\03_STAV\_VYKAZ_VYMER\"/>
    </mc:Choice>
  </mc:AlternateContent>
  <xr:revisionPtr revIDLastSave="0" documentId="13_ncr:1_{D6645BE5-866E-49FB-BACE-7318B49B1DE4}" xr6:coauthVersionLast="45" xr6:coauthVersionMax="45" xr10:uidLastSave="{00000000-0000-0000-0000-000000000000}"/>
  <bookViews>
    <workbookView xWindow="28680" yWindow="-120" windowWidth="29040" windowHeight="15990" xr2:uid="{00000000-000D-0000-FFFF-FFFF00000000}"/>
  </bookViews>
  <sheets>
    <sheet name="Rekapitulace stavby" sheetId="1" r:id="rId1"/>
    <sheet name="D.01 - Architektonicko st..." sheetId="2" r:id="rId2"/>
    <sheet name="D.04 - Zdravotně technick..." sheetId="3" r:id="rId3"/>
    <sheet name="D.05 - Vzduchotechnika" sheetId="4" r:id="rId4"/>
    <sheet name="D.07 - Elektroinstalace -..." sheetId="5" r:id="rId5"/>
    <sheet name="D.09 - Měření a regulace" sheetId="6" r:id="rId6"/>
    <sheet name="Pokyny pro vyplnění" sheetId="7" r:id="rId7"/>
  </sheets>
  <definedNames>
    <definedName name="_xlnm._FilterDatabase" localSheetId="1" hidden="1">'D.01 - Architektonicko st...'!$C$107:$K$1129</definedName>
    <definedName name="_xlnm._FilterDatabase" localSheetId="2" hidden="1">'D.04 - Zdravotně technick...'!$C$81:$K$105</definedName>
    <definedName name="_xlnm._FilterDatabase" localSheetId="3" hidden="1">'D.05 - Vzduchotechnika'!$C$85:$K$223</definedName>
    <definedName name="_xlnm._FilterDatabase" localSheetId="4" hidden="1">'D.07 - Elektroinstalace -...'!$C$88:$K$204</definedName>
    <definedName name="_xlnm._FilterDatabase" localSheetId="5" hidden="1">'D.09 - Měření a regulace'!$C$87:$K$385</definedName>
    <definedName name="_xlnm.Print_Titles" localSheetId="1">'D.01 - Architektonicko st...'!$107:$107</definedName>
    <definedName name="_xlnm.Print_Titles" localSheetId="2">'D.04 - Zdravotně technick...'!$81:$81</definedName>
    <definedName name="_xlnm.Print_Titles" localSheetId="3">'D.05 - Vzduchotechnika'!$85:$85</definedName>
    <definedName name="_xlnm.Print_Titles" localSheetId="4">'D.07 - Elektroinstalace -...'!$88:$88</definedName>
    <definedName name="_xlnm.Print_Titles" localSheetId="5">'D.09 - Měření a regulace'!$87:$87</definedName>
    <definedName name="_xlnm.Print_Titles" localSheetId="0">'Rekapitulace stavby'!$52:$52</definedName>
    <definedName name="_xlnm.Print_Area" localSheetId="1">'D.01 - Architektonicko st...'!$C$4:$J$39,'D.01 - Architektonicko st...'!$C$45:$J$89,'D.01 - Architektonicko st...'!$C$95:$K$1129</definedName>
    <definedName name="_xlnm.Print_Area" localSheetId="2">'D.04 - Zdravotně technick...'!$C$4:$J$39,'D.04 - Zdravotně technick...'!$C$45:$J$63,'D.04 - Zdravotně technick...'!$C$69:$K$105</definedName>
    <definedName name="_xlnm.Print_Area" localSheetId="3">'D.05 - Vzduchotechnika'!$C$4:$J$39,'D.05 - Vzduchotechnika'!$C$45:$J$67,'D.05 - Vzduchotechnika'!$C$73:$K$223</definedName>
    <definedName name="_xlnm.Print_Area" localSheetId="4">'D.07 - Elektroinstalace -...'!$C$4:$J$39,'D.07 - Elektroinstalace -...'!$C$45:$J$70,'D.07 - Elektroinstalace -...'!$C$76:$K$204</definedName>
    <definedName name="_xlnm.Print_Area" localSheetId="5">'D.09 - Měření a regulace'!$C$4:$J$39,'D.09 - Měření a regulace'!$C$45:$J$69,'D.09 - Měření a regulace'!$C$75:$K$385</definedName>
    <definedName name="_xlnm.Print_Area" localSheetId="6">'Pokyny pro vyplnění'!$B$2:$K$71,'Pokyny pro vyplnění'!$B$74:$K$118,'Pokyny pro vyplnění'!$B$121:$K$190,'Pokyny pro vyplnění'!$B$198:$K$218</definedName>
    <definedName name="_xlnm.Print_Area" localSheetId="0">'Rekapitulace stavby'!$D$4:$AO$36,'Rekapitulace stavby'!$C$42:$AQ$60</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37" i="6" l="1"/>
  <c r="J36" i="6"/>
  <c r="AY59" i="1"/>
  <c r="J35" i="6"/>
  <c r="AX59" i="1" s="1"/>
  <c r="BI385" i="6"/>
  <c r="BH385" i="6"/>
  <c r="BG385" i="6"/>
  <c r="BF385" i="6"/>
  <c r="T385" i="6"/>
  <c r="R385" i="6"/>
  <c r="P385" i="6"/>
  <c r="BK385" i="6"/>
  <c r="J385" i="6"/>
  <c r="BE385" i="6"/>
  <c r="BI384" i="6"/>
  <c r="BH384" i="6"/>
  <c r="BG384" i="6"/>
  <c r="BF384" i="6"/>
  <c r="T384" i="6"/>
  <c r="R384" i="6"/>
  <c r="P384" i="6"/>
  <c r="BK384" i="6"/>
  <c r="J384" i="6"/>
  <c r="BE384" i="6" s="1"/>
  <c r="BI383" i="6"/>
  <c r="BH383" i="6"/>
  <c r="BG383" i="6"/>
  <c r="BF383" i="6"/>
  <c r="T383" i="6"/>
  <c r="R383" i="6"/>
  <c r="P383" i="6"/>
  <c r="BK383" i="6"/>
  <c r="J383" i="6"/>
  <c r="BE383" i="6" s="1"/>
  <c r="BI382" i="6"/>
  <c r="BH382" i="6"/>
  <c r="BG382" i="6"/>
  <c r="BF382" i="6"/>
  <c r="T382" i="6"/>
  <c r="R382" i="6"/>
  <c r="P382" i="6"/>
  <c r="BK382" i="6"/>
  <c r="J382" i="6"/>
  <c r="BE382" i="6" s="1"/>
  <c r="BI381" i="6"/>
  <c r="BH381" i="6"/>
  <c r="BG381" i="6"/>
  <c r="BF381" i="6"/>
  <c r="T381" i="6"/>
  <c r="R381" i="6"/>
  <c r="P381" i="6"/>
  <c r="BK381" i="6"/>
  <c r="J381" i="6"/>
  <c r="BE381" i="6"/>
  <c r="BI380" i="6"/>
  <c r="BH380" i="6"/>
  <c r="BG380" i="6"/>
  <c r="BF380" i="6"/>
  <c r="T380" i="6"/>
  <c r="R380" i="6"/>
  <c r="P380" i="6"/>
  <c r="BK380" i="6"/>
  <c r="J380" i="6"/>
  <c r="BE380" i="6" s="1"/>
  <c r="BI379" i="6"/>
  <c r="BH379" i="6"/>
  <c r="BG379" i="6"/>
  <c r="BF379" i="6"/>
  <c r="T379" i="6"/>
  <c r="R379" i="6"/>
  <c r="P379" i="6"/>
  <c r="BK379" i="6"/>
  <c r="J379" i="6"/>
  <c r="BE379" i="6"/>
  <c r="BI377" i="6"/>
  <c r="BH377" i="6"/>
  <c r="BG377" i="6"/>
  <c r="BF377" i="6"/>
  <c r="T377" i="6"/>
  <c r="R377" i="6"/>
  <c r="P377" i="6"/>
  <c r="BK377" i="6"/>
  <c r="J377" i="6"/>
  <c r="BE377" i="6" s="1"/>
  <c r="BI375" i="6"/>
  <c r="BH375" i="6"/>
  <c r="BG375" i="6"/>
  <c r="BF375" i="6"/>
  <c r="T375" i="6"/>
  <c r="R375" i="6"/>
  <c r="P375" i="6"/>
  <c r="BK375" i="6"/>
  <c r="J375" i="6"/>
  <c r="BE375" i="6"/>
  <c r="BI373" i="6"/>
  <c r="BH373" i="6"/>
  <c r="BG373" i="6"/>
  <c r="BF373" i="6"/>
  <c r="T373" i="6"/>
  <c r="R373" i="6"/>
  <c r="P373" i="6"/>
  <c r="BK373" i="6"/>
  <c r="J373" i="6"/>
  <c r="BE373" i="6" s="1"/>
  <c r="BI372" i="6"/>
  <c r="BH372" i="6"/>
  <c r="BG372" i="6"/>
  <c r="BF372" i="6"/>
  <c r="T372" i="6"/>
  <c r="R372" i="6"/>
  <c r="P372" i="6"/>
  <c r="BK372" i="6"/>
  <c r="J372" i="6"/>
  <c r="BE372" i="6" s="1"/>
  <c r="BI370" i="6"/>
  <c r="BH370" i="6"/>
  <c r="BG370" i="6"/>
  <c r="BF370" i="6"/>
  <c r="T370" i="6"/>
  <c r="R370" i="6"/>
  <c r="P370" i="6"/>
  <c r="BK370" i="6"/>
  <c r="J370" i="6"/>
  <c r="BE370" i="6" s="1"/>
  <c r="BI368" i="6"/>
  <c r="BH368" i="6"/>
  <c r="BG368" i="6"/>
  <c r="BF368" i="6"/>
  <c r="T368" i="6"/>
  <c r="R368" i="6"/>
  <c r="R366" i="6" s="1"/>
  <c r="P368" i="6"/>
  <c r="BK368" i="6"/>
  <c r="J368" i="6"/>
  <c r="BE368" i="6"/>
  <c r="BI367" i="6"/>
  <c r="BH367" i="6"/>
  <c r="BG367" i="6"/>
  <c r="BF367" i="6"/>
  <c r="T367" i="6"/>
  <c r="R367" i="6"/>
  <c r="P367" i="6"/>
  <c r="BK367" i="6"/>
  <c r="J367" i="6"/>
  <c r="BE367" i="6"/>
  <c r="BI365" i="6"/>
  <c r="BH365" i="6"/>
  <c r="BG365" i="6"/>
  <c r="BF365" i="6"/>
  <c r="T365" i="6"/>
  <c r="R365" i="6"/>
  <c r="P365" i="6"/>
  <c r="BK365" i="6"/>
  <c r="J365" i="6"/>
  <c r="BE365" i="6" s="1"/>
  <c r="BI364" i="6"/>
  <c r="BH364" i="6"/>
  <c r="BG364" i="6"/>
  <c r="BF364" i="6"/>
  <c r="T364" i="6"/>
  <c r="T361" i="6" s="1"/>
  <c r="R364" i="6"/>
  <c r="P364" i="6"/>
  <c r="BK364" i="6"/>
  <c r="J364" i="6"/>
  <c r="BE364" i="6" s="1"/>
  <c r="BI363" i="6"/>
  <c r="BH363" i="6"/>
  <c r="BG363" i="6"/>
  <c r="BF363" i="6"/>
  <c r="T363" i="6"/>
  <c r="R363" i="6"/>
  <c r="P363" i="6"/>
  <c r="P361" i="6" s="1"/>
  <c r="BK363" i="6"/>
  <c r="J363" i="6"/>
  <c r="BE363" i="6" s="1"/>
  <c r="BI362" i="6"/>
  <c r="BH362" i="6"/>
  <c r="BG362" i="6"/>
  <c r="BF362" i="6"/>
  <c r="T362" i="6"/>
  <c r="R362" i="6"/>
  <c r="R361" i="6" s="1"/>
  <c r="P362" i="6"/>
  <c r="BK362" i="6"/>
  <c r="BK361" i="6" s="1"/>
  <c r="J361" i="6" s="1"/>
  <c r="J67" i="6" s="1"/>
  <c r="J362" i="6"/>
  <c r="BE362" i="6"/>
  <c r="BI360" i="6"/>
  <c r="BH360" i="6"/>
  <c r="BG360" i="6"/>
  <c r="BF360" i="6"/>
  <c r="T360" i="6"/>
  <c r="T359" i="6" s="1"/>
  <c r="R360" i="6"/>
  <c r="R359" i="6" s="1"/>
  <c r="P360" i="6"/>
  <c r="P359" i="6" s="1"/>
  <c r="BK360" i="6"/>
  <c r="BK359" i="6" s="1"/>
  <c r="J359" i="6"/>
  <c r="J66" i="6" s="1"/>
  <c r="J360" i="6"/>
  <c r="BE360" i="6" s="1"/>
  <c r="BI358" i="6"/>
  <c r="BH358" i="6"/>
  <c r="BG358" i="6"/>
  <c r="BF358" i="6"/>
  <c r="T358" i="6"/>
  <c r="R358" i="6"/>
  <c r="P358" i="6"/>
  <c r="BK358" i="6"/>
  <c r="J358" i="6"/>
  <c r="BE358" i="6"/>
  <c r="BI357" i="6"/>
  <c r="BH357" i="6"/>
  <c r="BG357" i="6"/>
  <c r="BF357" i="6"/>
  <c r="T357" i="6"/>
  <c r="R357" i="6"/>
  <c r="P357" i="6"/>
  <c r="BK357" i="6"/>
  <c r="J357" i="6"/>
  <c r="BE357" i="6" s="1"/>
  <c r="BI356" i="6"/>
  <c r="BH356" i="6"/>
  <c r="BG356" i="6"/>
  <c r="BF356" i="6"/>
  <c r="T356" i="6"/>
  <c r="R356" i="6"/>
  <c r="P356" i="6"/>
  <c r="BK356" i="6"/>
  <c r="J356" i="6"/>
  <c r="BE356" i="6" s="1"/>
  <c r="BI355" i="6"/>
  <c r="BH355" i="6"/>
  <c r="BG355" i="6"/>
  <c r="BF355" i="6"/>
  <c r="T355" i="6"/>
  <c r="R355" i="6"/>
  <c r="P355" i="6"/>
  <c r="BK355" i="6"/>
  <c r="J355" i="6"/>
  <c r="BE355" i="6" s="1"/>
  <c r="BI354" i="6"/>
  <c r="BH354" i="6"/>
  <c r="BG354" i="6"/>
  <c r="BF354" i="6"/>
  <c r="T354" i="6"/>
  <c r="R354" i="6"/>
  <c r="P354" i="6"/>
  <c r="BK354" i="6"/>
  <c r="J354" i="6"/>
  <c r="BE354" i="6"/>
  <c r="BI353" i="6"/>
  <c r="BH353" i="6"/>
  <c r="BG353" i="6"/>
  <c r="BF353" i="6"/>
  <c r="T353" i="6"/>
  <c r="R353" i="6"/>
  <c r="P353" i="6"/>
  <c r="BK353" i="6"/>
  <c r="J353" i="6"/>
  <c r="BE353" i="6" s="1"/>
  <c r="BI352" i="6"/>
  <c r="BH352" i="6"/>
  <c r="BG352" i="6"/>
  <c r="BF352" i="6"/>
  <c r="T352" i="6"/>
  <c r="R352" i="6"/>
  <c r="P352" i="6"/>
  <c r="BK352" i="6"/>
  <c r="J352" i="6"/>
  <c r="BE352" i="6"/>
  <c r="BI351" i="6"/>
  <c r="BH351" i="6"/>
  <c r="BG351" i="6"/>
  <c r="BF351" i="6"/>
  <c r="T351" i="6"/>
  <c r="T349" i="6" s="1"/>
  <c r="R351" i="6"/>
  <c r="P351" i="6"/>
  <c r="BK351" i="6"/>
  <c r="J351" i="6"/>
  <c r="BE351" i="6" s="1"/>
  <c r="BI350" i="6"/>
  <c r="BH350" i="6"/>
  <c r="BG350" i="6"/>
  <c r="BF350" i="6"/>
  <c r="T350" i="6"/>
  <c r="R350" i="6"/>
  <c r="P350" i="6"/>
  <c r="BK350" i="6"/>
  <c r="J350" i="6"/>
  <c r="BE350" i="6" s="1"/>
  <c r="BI348" i="6"/>
  <c r="BH348" i="6"/>
  <c r="BG348" i="6"/>
  <c r="BF348" i="6"/>
  <c r="T348" i="6"/>
  <c r="R348" i="6"/>
  <c r="P348" i="6"/>
  <c r="BK348" i="6"/>
  <c r="J348" i="6"/>
  <c r="BE348" i="6"/>
  <c r="BI347" i="6"/>
  <c r="BH347" i="6"/>
  <c r="BG347" i="6"/>
  <c r="BF347" i="6"/>
  <c r="T347" i="6"/>
  <c r="R347" i="6"/>
  <c r="P347" i="6"/>
  <c r="BK347" i="6"/>
  <c r="J347" i="6"/>
  <c r="BE347" i="6" s="1"/>
  <c r="BI346" i="6"/>
  <c r="BH346" i="6"/>
  <c r="BG346" i="6"/>
  <c r="BF346" i="6"/>
  <c r="T346" i="6"/>
  <c r="R346" i="6"/>
  <c r="P346" i="6"/>
  <c r="BK346" i="6"/>
  <c r="J346" i="6"/>
  <c r="BE346" i="6"/>
  <c r="BI345" i="6"/>
  <c r="BH345" i="6"/>
  <c r="BG345" i="6"/>
  <c r="BF345" i="6"/>
  <c r="T345" i="6"/>
  <c r="R345" i="6"/>
  <c r="P345" i="6"/>
  <c r="BK345" i="6"/>
  <c r="J345" i="6"/>
  <c r="BE345" i="6" s="1"/>
  <c r="BI344" i="6"/>
  <c r="BH344" i="6"/>
  <c r="BG344" i="6"/>
  <c r="BF344" i="6"/>
  <c r="T344" i="6"/>
  <c r="R344" i="6"/>
  <c r="P344" i="6"/>
  <c r="BK344" i="6"/>
  <c r="J344" i="6"/>
  <c r="BE344" i="6" s="1"/>
  <c r="BI343" i="6"/>
  <c r="BH343" i="6"/>
  <c r="BG343" i="6"/>
  <c r="BF343" i="6"/>
  <c r="T343" i="6"/>
  <c r="R343" i="6"/>
  <c r="P343" i="6"/>
  <c r="BK343" i="6"/>
  <c r="J343" i="6"/>
  <c r="BE343" i="6" s="1"/>
  <c r="BI342" i="6"/>
  <c r="BH342" i="6"/>
  <c r="BG342" i="6"/>
  <c r="BF342" i="6"/>
  <c r="T342" i="6"/>
  <c r="R342" i="6"/>
  <c r="P342" i="6"/>
  <c r="BK342" i="6"/>
  <c r="J342" i="6"/>
  <c r="BE342" i="6"/>
  <c r="BI341" i="6"/>
  <c r="BH341" i="6"/>
  <c r="BG341" i="6"/>
  <c r="BF341" i="6"/>
  <c r="T341" i="6"/>
  <c r="R341" i="6"/>
  <c r="P341" i="6"/>
  <c r="BK341" i="6"/>
  <c r="J341" i="6"/>
  <c r="BE341" i="6" s="1"/>
  <c r="BI340" i="6"/>
  <c r="BH340" i="6"/>
  <c r="BG340" i="6"/>
  <c r="BF340" i="6"/>
  <c r="T340" i="6"/>
  <c r="R340" i="6"/>
  <c r="R335" i="6" s="1"/>
  <c r="P340" i="6"/>
  <c r="BK340" i="6"/>
  <c r="J340" i="6"/>
  <c r="BE340" i="6"/>
  <c r="BI339" i="6"/>
  <c r="BH339" i="6"/>
  <c r="BG339" i="6"/>
  <c r="BF339" i="6"/>
  <c r="T339" i="6"/>
  <c r="R339" i="6"/>
  <c r="P339" i="6"/>
  <c r="BK339" i="6"/>
  <c r="J339" i="6"/>
  <c r="BE339" i="6" s="1"/>
  <c r="BI338" i="6"/>
  <c r="BH338" i="6"/>
  <c r="BG338" i="6"/>
  <c r="BF338" i="6"/>
  <c r="T338" i="6"/>
  <c r="R338" i="6"/>
  <c r="P338" i="6"/>
  <c r="BK338" i="6"/>
  <c r="J338" i="6"/>
  <c r="BE338" i="6"/>
  <c r="BI337" i="6"/>
  <c r="BH337" i="6"/>
  <c r="BG337" i="6"/>
  <c r="BF337" i="6"/>
  <c r="T337" i="6"/>
  <c r="R337" i="6"/>
  <c r="P337" i="6"/>
  <c r="BK337" i="6"/>
  <c r="J337" i="6"/>
  <c r="BE337" i="6" s="1"/>
  <c r="BI336" i="6"/>
  <c r="BH336" i="6"/>
  <c r="BG336" i="6"/>
  <c r="BF336" i="6"/>
  <c r="T336" i="6"/>
  <c r="T335" i="6" s="1"/>
  <c r="R336" i="6"/>
  <c r="P336" i="6"/>
  <c r="BK336" i="6"/>
  <c r="J336" i="6"/>
  <c r="BE336" i="6" s="1"/>
  <c r="BI332" i="6"/>
  <c r="BH332" i="6"/>
  <c r="BG332" i="6"/>
  <c r="BF332" i="6"/>
  <c r="T332" i="6"/>
  <c r="R332" i="6"/>
  <c r="P332" i="6"/>
  <c r="BK332" i="6"/>
  <c r="J332" i="6"/>
  <c r="BE332" i="6" s="1"/>
  <c r="BI330" i="6"/>
  <c r="BH330" i="6"/>
  <c r="BG330" i="6"/>
  <c r="BF330" i="6"/>
  <c r="T330" i="6"/>
  <c r="R330" i="6"/>
  <c r="P330" i="6"/>
  <c r="BK330" i="6"/>
  <c r="J330" i="6"/>
  <c r="BE330" i="6" s="1"/>
  <c r="BI328" i="6"/>
  <c r="BH328" i="6"/>
  <c r="BG328" i="6"/>
  <c r="BF328" i="6"/>
  <c r="T328" i="6"/>
  <c r="R328" i="6"/>
  <c r="R327" i="6"/>
  <c r="P328" i="6"/>
  <c r="BK328" i="6"/>
  <c r="BK327" i="6"/>
  <c r="J327" i="6"/>
  <c r="J62" i="6" s="1"/>
  <c r="J328" i="6"/>
  <c r="BE328" i="6"/>
  <c r="BI325" i="6"/>
  <c r="BH325" i="6"/>
  <c r="BG325" i="6"/>
  <c r="BF325" i="6"/>
  <c r="T325" i="6"/>
  <c r="R325" i="6"/>
  <c r="P325" i="6"/>
  <c r="BK325" i="6"/>
  <c r="J325" i="6"/>
  <c r="BE325" i="6" s="1"/>
  <c r="BI323" i="6"/>
  <c r="BH323" i="6"/>
  <c r="BG323" i="6"/>
  <c r="BF323" i="6"/>
  <c r="T323" i="6"/>
  <c r="R323" i="6"/>
  <c r="P323" i="6"/>
  <c r="BK323" i="6"/>
  <c r="J323" i="6"/>
  <c r="BE323" i="6"/>
  <c r="BI321" i="6"/>
  <c r="BH321" i="6"/>
  <c r="BG321" i="6"/>
  <c r="BF321" i="6"/>
  <c r="T321" i="6"/>
  <c r="R321" i="6"/>
  <c r="P321" i="6"/>
  <c r="BK321" i="6"/>
  <c r="J321" i="6"/>
  <c r="BE321" i="6" s="1"/>
  <c r="BI319" i="6"/>
  <c r="BH319" i="6"/>
  <c r="BG319" i="6"/>
  <c r="BF319" i="6"/>
  <c r="T319" i="6"/>
  <c r="R319" i="6"/>
  <c r="P319" i="6"/>
  <c r="BK319" i="6"/>
  <c r="J319" i="6"/>
  <c r="BE319" i="6" s="1"/>
  <c r="BI317" i="6"/>
  <c r="BH317" i="6"/>
  <c r="BG317" i="6"/>
  <c r="BF317" i="6"/>
  <c r="T317" i="6"/>
  <c r="R317" i="6"/>
  <c r="P317" i="6"/>
  <c r="BK317" i="6"/>
  <c r="J317" i="6"/>
  <c r="BE317" i="6" s="1"/>
  <c r="BI315" i="6"/>
  <c r="BH315" i="6"/>
  <c r="BG315" i="6"/>
  <c r="BF315" i="6"/>
  <c r="T315" i="6"/>
  <c r="R315" i="6"/>
  <c r="P315" i="6"/>
  <c r="BK315" i="6"/>
  <c r="J315" i="6"/>
  <c r="BE315" i="6"/>
  <c r="BI313" i="6"/>
  <c r="BH313" i="6"/>
  <c r="BG313" i="6"/>
  <c r="BF313" i="6"/>
  <c r="T313" i="6"/>
  <c r="R313" i="6"/>
  <c r="P313" i="6"/>
  <c r="BK313" i="6"/>
  <c r="J313" i="6"/>
  <c r="BE313" i="6" s="1"/>
  <c r="BI311" i="6"/>
  <c r="BH311" i="6"/>
  <c r="BG311" i="6"/>
  <c r="BF311" i="6"/>
  <c r="T311" i="6"/>
  <c r="R311" i="6"/>
  <c r="P311" i="6"/>
  <c r="BK311" i="6"/>
  <c r="J311" i="6"/>
  <c r="BE311" i="6"/>
  <c r="BI309" i="6"/>
  <c r="BH309" i="6"/>
  <c r="BG309" i="6"/>
  <c r="BF309" i="6"/>
  <c r="T309" i="6"/>
  <c r="R309" i="6"/>
  <c r="P309" i="6"/>
  <c r="BK309" i="6"/>
  <c r="J309" i="6"/>
  <c r="BE309" i="6" s="1"/>
  <c r="BI307" i="6"/>
  <c r="BH307" i="6"/>
  <c r="BG307" i="6"/>
  <c r="BF307" i="6"/>
  <c r="T307" i="6"/>
  <c r="R307" i="6"/>
  <c r="P307" i="6"/>
  <c r="BK307" i="6"/>
  <c r="J307" i="6"/>
  <c r="BE307" i="6"/>
  <c r="BI305" i="6"/>
  <c r="BH305" i="6"/>
  <c r="BG305" i="6"/>
  <c r="BF305" i="6"/>
  <c r="T305" i="6"/>
  <c r="R305" i="6"/>
  <c r="P305" i="6"/>
  <c r="BK305" i="6"/>
  <c r="J305" i="6"/>
  <c r="BE305" i="6" s="1"/>
  <c r="BI303" i="6"/>
  <c r="BH303" i="6"/>
  <c r="BG303" i="6"/>
  <c r="BF303" i="6"/>
  <c r="T303" i="6"/>
  <c r="R303" i="6"/>
  <c r="P303" i="6"/>
  <c r="BK303" i="6"/>
  <c r="J303" i="6"/>
  <c r="BE303" i="6" s="1"/>
  <c r="BI301" i="6"/>
  <c r="BH301" i="6"/>
  <c r="BG301" i="6"/>
  <c r="BF301" i="6"/>
  <c r="T301" i="6"/>
  <c r="R301" i="6"/>
  <c r="P301" i="6"/>
  <c r="BK301" i="6"/>
  <c r="J301" i="6"/>
  <c r="BE301" i="6" s="1"/>
  <c r="BI299" i="6"/>
  <c r="BH299" i="6"/>
  <c r="BG299" i="6"/>
  <c r="BF299" i="6"/>
  <c r="T299" i="6"/>
  <c r="R299" i="6"/>
  <c r="P299" i="6"/>
  <c r="BK299" i="6"/>
  <c r="J299" i="6"/>
  <c r="BE299" i="6"/>
  <c r="BI297" i="6"/>
  <c r="BH297" i="6"/>
  <c r="BG297" i="6"/>
  <c r="BF297" i="6"/>
  <c r="T297" i="6"/>
  <c r="R297" i="6"/>
  <c r="P297" i="6"/>
  <c r="BK297" i="6"/>
  <c r="J297" i="6"/>
  <c r="BE297" i="6" s="1"/>
  <c r="BI295" i="6"/>
  <c r="BH295" i="6"/>
  <c r="BG295" i="6"/>
  <c r="BF295" i="6"/>
  <c r="T295" i="6"/>
  <c r="R295" i="6"/>
  <c r="P295" i="6"/>
  <c r="BK295" i="6"/>
  <c r="J295" i="6"/>
  <c r="BE295" i="6"/>
  <c r="BI293" i="6"/>
  <c r="BH293" i="6"/>
  <c r="BG293" i="6"/>
  <c r="BF293" i="6"/>
  <c r="T293" i="6"/>
  <c r="R293" i="6"/>
  <c r="P293" i="6"/>
  <c r="BK293" i="6"/>
  <c r="J293" i="6"/>
  <c r="BE293" i="6" s="1"/>
  <c r="BI291" i="6"/>
  <c r="BH291" i="6"/>
  <c r="BG291" i="6"/>
  <c r="BF291" i="6"/>
  <c r="T291" i="6"/>
  <c r="R291" i="6"/>
  <c r="P291" i="6"/>
  <c r="BK291" i="6"/>
  <c r="J291" i="6"/>
  <c r="BE291" i="6"/>
  <c r="BI289" i="6"/>
  <c r="BH289" i="6"/>
  <c r="BG289" i="6"/>
  <c r="BF289" i="6"/>
  <c r="T289" i="6"/>
  <c r="R289" i="6"/>
  <c r="P289" i="6"/>
  <c r="BK289" i="6"/>
  <c r="J289" i="6"/>
  <c r="BE289" i="6" s="1"/>
  <c r="BI287" i="6"/>
  <c r="BH287" i="6"/>
  <c r="BG287" i="6"/>
  <c r="BF287" i="6"/>
  <c r="T287" i="6"/>
  <c r="R287" i="6"/>
  <c r="P287" i="6"/>
  <c r="BK287" i="6"/>
  <c r="J287" i="6"/>
  <c r="BE287" i="6" s="1"/>
  <c r="BI285" i="6"/>
  <c r="BH285" i="6"/>
  <c r="BG285" i="6"/>
  <c r="BF285" i="6"/>
  <c r="T285" i="6"/>
  <c r="R285" i="6"/>
  <c r="P285" i="6"/>
  <c r="BK285" i="6"/>
  <c r="J285" i="6"/>
  <c r="BE285" i="6" s="1"/>
  <c r="BI283" i="6"/>
  <c r="BH283" i="6"/>
  <c r="BG283" i="6"/>
  <c r="BF283" i="6"/>
  <c r="T283" i="6"/>
  <c r="R283" i="6"/>
  <c r="P283" i="6"/>
  <c r="BK283" i="6"/>
  <c r="J283" i="6"/>
  <c r="BE283" i="6" s="1"/>
  <c r="BI281" i="6"/>
  <c r="BH281" i="6"/>
  <c r="BG281" i="6"/>
  <c r="BF281" i="6"/>
  <c r="T281" i="6"/>
  <c r="R281" i="6"/>
  <c r="P281" i="6"/>
  <c r="BK281" i="6"/>
  <c r="J281" i="6"/>
  <c r="BE281" i="6" s="1"/>
  <c r="BI279" i="6"/>
  <c r="BH279" i="6"/>
  <c r="BG279" i="6"/>
  <c r="BF279" i="6"/>
  <c r="T279" i="6"/>
  <c r="R279" i="6"/>
  <c r="P279" i="6"/>
  <c r="BK279" i="6"/>
  <c r="J279" i="6"/>
  <c r="BE279" i="6"/>
  <c r="BI277" i="6"/>
  <c r="BH277" i="6"/>
  <c r="BG277" i="6"/>
  <c r="BF277" i="6"/>
  <c r="T277" i="6"/>
  <c r="R277" i="6"/>
  <c r="P277" i="6"/>
  <c r="BK277" i="6"/>
  <c r="J277" i="6"/>
  <c r="BE277" i="6" s="1"/>
  <c r="BI275" i="6"/>
  <c r="BH275" i="6"/>
  <c r="BG275" i="6"/>
  <c r="BF275" i="6"/>
  <c r="T275" i="6"/>
  <c r="R275" i="6"/>
  <c r="P275" i="6"/>
  <c r="BK275" i="6"/>
  <c r="J275" i="6"/>
  <c r="BE275" i="6"/>
  <c r="BI273" i="6"/>
  <c r="BH273" i="6"/>
  <c r="BG273" i="6"/>
  <c r="BF273" i="6"/>
  <c r="T273" i="6"/>
  <c r="R273" i="6"/>
  <c r="P273" i="6"/>
  <c r="BK273" i="6"/>
  <c r="J273" i="6"/>
  <c r="BE273" i="6" s="1"/>
  <c r="BI271" i="6"/>
  <c r="BH271" i="6"/>
  <c r="BG271" i="6"/>
  <c r="BF271" i="6"/>
  <c r="T271" i="6"/>
  <c r="R271" i="6"/>
  <c r="P271" i="6"/>
  <c r="BK271" i="6"/>
  <c r="J271" i="6"/>
  <c r="BE271" i="6" s="1"/>
  <c r="BI269" i="6"/>
  <c r="BH269" i="6"/>
  <c r="BG269" i="6"/>
  <c r="BF269" i="6"/>
  <c r="T269" i="6"/>
  <c r="R269" i="6"/>
  <c r="P269" i="6"/>
  <c r="BK269" i="6"/>
  <c r="J269" i="6"/>
  <c r="BE269" i="6" s="1"/>
  <c r="BI267" i="6"/>
  <c r="BH267" i="6"/>
  <c r="BG267" i="6"/>
  <c r="BF267" i="6"/>
  <c r="T267" i="6"/>
  <c r="R267" i="6"/>
  <c r="P267" i="6"/>
  <c r="BK267" i="6"/>
  <c r="J267" i="6"/>
  <c r="BE267" i="6"/>
  <c r="BI265" i="6"/>
  <c r="BH265" i="6"/>
  <c r="BG265" i="6"/>
  <c r="BF265" i="6"/>
  <c r="T265" i="6"/>
  <c r="R265" i="6"/>
  <c r="P265" i="6"/>
  <c r="BK265" i="6"/>
  <c r="J265" i="6"/>
  <c r="BE265" i="6" s="1"/>
  <c r="BI263" i="6"/>
  <c r="BH263" i="6"/>
  <c r="BG263" i="6"/>
  <c r="BF263" i="6"/>
  <c r="T263" i="6"/>
  <c r="R263" i="6"/>
  <c r="P263" i="6"/>
  <c r="BK263" i="6"/>
  <c r="J263" i="6"/>
  <c r="BE263" i="6"/>
  <c r="BI261" i="6"/>
  <c r="BH261" i="6"/>
  <c r="BG261" i="6"/>
  <c r="BF261" i="6"/>
  <c r="T261" i="6"/>
  <c r="R261" i="6"/>
  <c r="P261" i="6"/>
  <c r="BK261" i="6"/>
  <c r="J261" i="6"/>
  <c r="BE261" i="6" s="1"/>
  <c r="BI259" i="6"/>
  <c r="BH259" i="6"/>
  <c r="BG259" i="6"/>
  <c r="BF259" i="6"/>
  <c r="T259" i="6"/>
  <c r="R259" i="6"/>
  <c r="P259" i="6"/>
  <c r="BK259" i="6"/>
  <c r="J259" i="6"/>
  <c r="BE259" i="6"/>
  <c r="BI257" i="6"/>
  <c r="BH257" i="6"/>
  <c r="BG257" i="6"/>
  <c r="BF257" i="6"/>
  <c r="T257" i="6"/>
  <c r="R257" i="6"/>
  <c r="P257" i="6"/>
  <c r="BK257" i="6"/>
  <c r="J257" i="6"/>
  <c r="BE257" i="6" s="1"/>
  <c r="BI255" i="6"/>
  <c r="BH255" i="6"/>
  <c r="BG255" i="6"/>
  <c r="BF255" i="6"/>
  <c r="T255" i="6"/>
  <c r="T246" i="6" s="1"/>
  <c r="R255" i="6"/>
  <c r="P255" i="6"/>
  <c r="BK255" i="6"/>
  <c r="J255" i="6"/>
  <c r="BE255" i="6" s="1"/>
  <c r="BI253" i="6"/>
  <c r="BH253" i="6"/>
  <c r="BG253" i="6"/>
  <c r="BF253" i="6"/>
  <c r="T253" i="6"/>
  <c r="R253" i="6"/>
  <c r="P253" i="6"/>
  <c r="BK253" i="6"/>
  <c r="J253" i="6"/>
  <c r="BE253" i="6" s="1"/>
  <c r="BI251" i="6"/>
  <c r="BH251" i="6"/>
  <c r="BG251" i="6"/>
  <c r="BF251" i="6"/>
  <c r="T251" i="6"/>
  <c r="R251" i="6"/>
  <c r="P251" i="6"/>
  <c r="BK251" i="6"/>
  <c r="J251" i="6"/>
  <c r="BE251" i="6"/>
  <c r="BI249" i="6"/>
  <c r="BH249" i="6"/>
  <c r="BG249" i="6"/>
  <c r="BF249" i="6"/>
  <c r="T249" i="6"/>
  <c r="R249" i="6"/>
  <c r="P249" i="6"/>
  <c r="BK249" i="6"/>
  <c r="J249" i="6"/>
  <c r="BE249" i="6" s="1"/>
  <c r="BI247" i="6"/>
  <c r="BH247" i="6"/>
  <c r="BG247" i="6"/>
  <c r="BF247" i="6"/>
  <c r="T247" i="6"/>
  <c r="R247" i="6"/>
  <c r="P247" i="6"/>
  <c r="BK247" i="6"/>
  <c r="J247" i="6"/>
  <c r="BE247" i="6"/>
  <c r="BI244" i="6"/>
  <c r="BH244" i="6"/>
  <c r="BG244" i="6"/>
  <c r="BF244" i="6"/>
  <c r="T244" i="6"/>
  <c r="R244" i="6"/>
  <c r="P244" i="6"/>
  <c r="BK244" i="6"/>
  <c r="J244" i="6"/>
  <c r="BE244" i="6"/>
  <c r="BI242" i="6"/>
  <c r="BH242" i="6"/>
  <c r="BG242" i="6"/>
  <c r="BF242" i="6"/>
  <c r="T242" i="6"/>
  <c r="R242" i="6"/>
  <c r="P242" i="6"/>
  <c r="BK242" i="6"/>
  <c r="J242" i="6"/>
  <c r="BE242" i="6" s="1"/>
  <c r="BI240" i="6"/>
  <c r="BH240" i="6"/>
  <c r="BG240" i="6"/>
  <c r="BF240" i="6"/>
  <c r="T240" i="6"/>
  <c r="R240" i="6"/>
  <c r="P240" i="6"/>
  <c r="BK240" i="6"/>
  <c r="J240" i="6"/>
  <c r="BE240" i="6"/>
  <c r="BI238" i="6"/>
  <c r="BH238" i="6"/>
  <c r="BG238" i="6"/>
  <c r="BF238" i="6"/>
  <c r="T238" i="6"/>
  <c r="R238" i="6"/>
  <c r="P238" i="6"/>
  <c r="BK238" i="6"/>
  <c r="J238" i="6"/>
  <c r="BE238" i="6" s="1"/>
  <c r="BI236" i="6"/>
  <c r="BH236" i="6"/>
  <c r="BG236" i="6"/>
  <c r="BF236" i="6"/>
  <c r="T236" i="6"/>
  <c r="R236" i="6"/>
  <c r="P236" i="6"/>
  <c r="BK236" i="6"/>
  <c r="J236" i="6"/>
  <c r="BE236" i="6"/>
  <c r="BI234" i="6"/>
  <c r="BH234" i="6"/>
  <c r="BG234" i="6"/>
  <c r="BF234" i="6"/>
  <c r="T234" i="6"/>
  <c r="R234" i="6"/>
  <c r="P234" i="6"/>
  <c r="BK234" i="6"/>
  <c r="J234" i="6"/>
  <c r="BE234" i="6" s="1"/>
  <c r="BI232" i="6"/>
  <c r="BH232" i="6"/>
  <c r="BG232" i="6"/>
  <c r="BF232" i="6"/>
  <c r="T232" i="6"/>
  <c r="R232" i="6"/>
  <c r="P232" i="6"/>
  <c r="BK232" i="6"/>
  <c r="J232" i="6"/>
  <c r="BE232" i="6" s="1"/>
  <c r="BI230" i="6"/>
  <c r="BH230" i="6"/>
  <c r="BG230" i="6"/>
  <c r="BF230" i="6"/>
  <c r="T230" i="6"/>
  <c r="R230" i="6"/>
  <c r="P230" i="6"/>
  <c r="BK230" i="6"/>
  <c r="J230" i="6"/>
  <c r="BE230" i="6" s="1"/>
  <c r="BI228" i="6"/>
  <c r="BH228" i="6"/>
  <c r="BG228" i="6"/>
  <c r="BF228" i="6"/>
  <c r="T228" i="6"/>
  <c r="R228" i="6"/>
  <c r="P228" i="6"/>
  <c r="BK228" i="6"/>
  <c r="J228" i="6"/>
  <c r="BE228" i="6" s="1"/>
  <c r="BI226" i="6"/>
  <c r="BH226" i="6"/>
  <c r="BG226" i="6"/>
  <c r="BF226" i="6"/>
  <c r="T226" i="6"/>
  <c r="R226" i="6"/>
  <c r="P226" i="6"/>
  <c r="BK226" i="6"/>
  <c r="J226" i="6"/>
  <c r="BE226" i="6" s="1"/>
  <c r="BI224" i="6"/>
  <c r="BH224" i="6"/>
  <c r="BG224" i="6"/>
  <c r="BF224" i="6"/>
  <c r="T224" i="6"/>
  <c r="R224" i="6"/>
  <c r="P224" i="6"/>
  <c r="BK224" i="6"/>
  <c r="J224" i="6"/>
  <c r="BE224" i="6"/>
  <c r="BI222" i="6"/>
  <c r="BH222" i="6"/>
  <c r="BG222" i="6"/>
  <c r="BF222" i="6"/>
  <c r="T222" i="6"/>
  <c r="R222" i="6"/>
  <c r="P222" i="6"/>
  <c r="BK222" i="6"/>
  <c r="J222" i="6"/>
  <c r="BE222" i="6" s="1"/>
  <c r="BI220" i="6"/>
  <c r="BH220" i="6"/>
  <c r="BG220" i="6"/>
  <c r="BF220" i="6"/>
  <c r="T220" i="6"/>
  <c r="R220" i="6"/>
  <c r="P220" i="6"/>
  <c r="BK220" i="6"/>
  <c r="J220" i="6"/>
  <c r="BE220" i="6"/>
  <c r="BI218" i="6"/>
  <c r="BH218" i="6"/>
  <c r="BG218" i="6"/>
  <c r="BF218" i="6"/>
  <c r="T218" i="6"/>
  <c r="R218" i="6"/>
  <c r="P218" i="6"/>
  <c r="BK218" i="6"/>
  <c r="J218" i="6"/>
  <c r="BE218" i="6" s="1"/>
  <c r="BI216" i="6"/>
  <c r="BH216" i="6"/>
  <c r="BG216" i="6"/>
  <c r="BF216" i="6"/>
  <c r="T216" i="6"/>
  <c r="R216" i="6"/>
  <c r="P216" i="6"/>
  <c r="BK216" i="6"/>
  <c r="J216" i="6"/>
  <c r="BE216" i="6" s="1"/>
  <c r="BI214" i="6"/>
  <c r="BH214" i="6"/>
  <c r="BG214" i="6"/>
  <c r="BF214" i="6"/>
  <c r="T214" i="6"/>
  <c r="R214" i="6"/>
  <c r="P214" i="6"/>
  <c r="BK214" i="6"/>
  <c r="J214" i="6"/>
  <c r="BE214" i="6" s="1"/>
  <c r="BI212" i="6"/>
  <c r="BH212" i="6"/>
  <c r="BG212" i="6"/>
  <c r="BF212" i="6"/>
  <c r="T212" i="6"/>
  <c r="R212" i="6"/>
  <c r="P212" i="6"/>
  <c r="BK212" i="6"/>
  <c r="J212" i="6"/>
  <c r="BE212" i="6"/>
  <c r="BI210" i="6"/>
  <c r="BH210" i="6"/>
  <c r="BG210" i="6"/>
  <c r="BF210" i="6"/>
  <c r="T210" i="6"/>
  <c r="R210" i="6"/>
  <c r="P210" i="6"/>
  <c r="BK210" i="6"/>
  <c r="J210" i="6"/>
  <c r="BE210" i="6" s="1"/>
  <c r="BI208" i="6"/>
  <c r="BH208" i="6"/>
  <c r="BG208" i="6"/>
  <c r="BF208" i="6"/>
  <c r="T208" i="6"/>
  <c r="R208" i="6"/>
  <c r="P208" i="6"/>
  <c r="BK208" i="6"/>
  <c r="J208" i="6"/>
  <c r="BE208" i="6"/>
  <c r="BI206" i="6"/>
  <c r="BH206" i="6"/>
  <c r="BG206" i="6"/>
  <c r="BF206" i="6"/>
  <c r="T206" i="6"/>
  <c r="R206" i="6"/>
  <c r="P206" i="6"/>
  <c r="BK206" i="6"/>
  <c r="J206" i="6"/>
  <c r="BE206" i="6" s="1"/>
  <c r="BI204" i="6"/>
  <c r="BH204" i="6"/>
  <c r="BG204" i="6"/>
  <c r="BF204" i="6"/>
  <c r="T204" i="6"/>
  <c r="R204" i="6"/>
  <c r="P204" i="6"/>
  <c r="BK204" i="6"/>
  <c r="J204" i="6"/>
  <c r="BE204" i="6"/>
  <c r="BI202" i="6"/>
  <c r="BH202" i="6"/>
  <c r="BG202" i="6"/>
  <c r="BF202" i="6"/>
  <c r="T202" i="6"/>
  <c r="R202" i="6"/>
  <c r="P202" i="6"/>
  <c r="BK202" i="6"/>
  <c r="J202" i="6"/>
  <c r="BE202" i="6" s="1"/>
  <c r="BI200" i="6"/>
  <c r="BH200" i="6"/>
  <c r="BG200" i="6"/>
  <c r="BF200" i="6"/>
  <c r="T200" i="6"/>
  <c r="R200" i="6"/>
  <c r="P200" i="6"/>
  <c r="BK200" i="6"/>
  <c r="J200" i="6"/>
  <c r="BE200" i="6" s="1"/>
  <c r="BI198" i="6"/>
  <c r="BH198" i="6"/>
  <c r="BG198" i="6"/>
  <c r="BF198" i="6"/>
  <c r="T198" i="6"/>
  <c r="R198" i="6"/>
  <c r="P198" i="6"/>
  <c r="BK198" i="6"/>
  <c r="J198" i="6"/>
  <c r="BE198" i="6" s="1"/>
  <c r="BI196" i="6"/>
  <c r="BH196" i="6"/>
  <c r="BG196" i="6"/>
  <c r="BF196" i="6"/>
  <c r="T196" i="6"/>
  <c r="R196" i="6"/>
  <c r="P196" i="6"/>
  <c r="BK196" i="6"/>
  <c r="J196" i="6"/>
  <c r="BE196" i="6"/>
  <c r="BI194" i="6"/>
  <c r="BH194" i="6"/>
  <c r="BG194" i="6"/>
  <c r="BF194" i="6"/>
  <c r="T194" i="6"/>
  <c r="R194" i="6"/>
  <c r="P194" i="6"/>
  <c r="BK194" i="6"/>
  <c r="J194" i="6"/>
  <c r="BE194" i="6" s="1"/>
  <c r="BI192" i="6"/>
  <c r="BH192" i="6"/>
  <c r="BG192" i="6"/>
  <c r="BF192" i="6"/>
  <c r="T192" i="6"/>
  <c r="R192" i="6"/>
  <c r="P192" i="6"/>
  <c r="BK192" i="6"/>
  <c r="J192" i="6"/>
  <c r="BE192" i="6"/>
  <c r="BI190" i="6"/>
  <c r="BH190" i="6"/>
  <c r="BG190" i="6"/>
  <c r="BF190" i="6"/>
  <c r="T190" i="6"/>
  <c r="R190" i="6"/>
  <c r="P190" i="6"/>
  <c r="BK190" i="6"/>
  <c r="J190" i="6"/>
  <c r="BE190" i="6" s="1"/>
  <c r="BI188" i="6"/>
  <c r="BH188" i="6"/>
  <c r="BG188" i="6"/>
  <c r="BF188" i="6"/>
  <c r="T188" i="6"/>
  <c r="R188" i="6"/>
  <c r="P188" i="6"/>
  <c r="BK188" i="6"/>
  <c r="J188" i="6"/>
  <c r="BE188" i="6"/>
  <c r="BI186" i="6"/>
  <c r="BH186" i="6"/>
  <c r="BG186" i="6"/>
  <c r="BF186" i="6"/>
  <c r="T186" i="6"/>
  <c r="R186" i="6"/>
  <c r="P186" i="6"/>
  <c r="BK186" i="6"/>
  <c r="J186" i="6"/>
  <c r="BE186" i="6" s="1"/>
  <c r="BI184" i="6"/>
  <c r="BH184" i="6"/>
  <c r="BG184" i="6"/>
  <c r="BF184" i="6"/>
  <c r="T184" i="6"/>
  <c r="R184" i="6"/>
  <c r="P184" i="6"/>
  <c r="BK184" i="6"/>
  <c r="J184" i="6"/>
  <c r="BE184" i="6" s="1"/>
  <c r="BI182" i="6"/>
  <c r="BH182" i="6"/>
  <c r="BG182" i="6"/>
  <c r="BF182" i="6"/>
  <c r="T182" i="6"/>
  <c r="R182" i="6"/>
  <c r="P182" i="6"/>
  <c r="BK182" i="6"/>
  <c r="J182" i="6"/>
  <c r="BE182" i="6" s="1"/>
  <c r="BI180" i="6"/>
  <c r="BH180" i="6"/>
  <c r="BG180" i="6"/>
  <c r="BF180" i="6"/>
  <c r="T180" i="6"/>
  <c r="R180" i="6"/>
  <c r="P180" i="6"/>
  <c r="BK180" i="6"/>
  <c r="J180" i="6"/>
  <c r="BE180" i="6"/>
  <c r="BI178" i="6"/>
  <c r="BH178" i="6"/>
  <c r="BG178" i="6"/>
  <c r="BF178" i="6"/>
  <c r="T178" i="6"/>
  <c r="R178" i="6"/>
  <c r="P178" i="6"/>
  <c r="BK178" i="6"/>
  <c r="J178" i="6"/>
  <c r="BE178" i="6" s="1"/>
  <c r="BI176" i="6"/>
  <c r="BH176" i="6"/>
  <c r="BG176" i="6"/>
  <c r="BF176" i="6"/>
  <c r="T176" i="6"/>
  <c r="R176" i="6"/>
  <c r="P176" i="6"/>
  <c r="BK176" i="6"/>
  <c r="J176" i="6"/>
  <c r="BE176" i="6"/>
  <c r="BI174" i="6"/>
  <c r="BH174" i="6"/>
  <c r="BG174" i="6"/>
  <c r="BF174" i="6"/>
  <c r="T174" i="6"/>
  <c r="R174" i="6"/>
  <c r="P174" i="6"/>
  <c r="BK174" i="6"/>
  <c r="J174" i="6"/>
  <c r="BE174" i="6" s="1"/>
  <c r="BI172" i="6"/>
  <c r="BH172" i="6"/>
  <c r="BG172" i="6"/>
  <c r="BF172" i="6"/>
  <c r="T172" i="6"/>
  <c r="R172" i="6"/>
  <c r="P172" i="6"/>
  <c r="BK172" i="6"/>
  <c r="J172" i="6"/>
  <c r="BE172" i="6"/>
  <c r="BI170" i="6"/>
  <c r="BH170" i="6"/>
  <c r="BG170" i="6"/>
  <c r="BF170" i="6"/>
  <c r="T170" i="6"/>
  <c r="R170" i="6"/>
  <c r="P170" i="6"/>
  <c r="BK170" i="6"/>
  <c r="J170" i="6"/>
  <c r="BE170" i="6" s="1"/>
  <c r="BI168" i="6"/>
  <c r="BH168" i="6"/>
  <c r="BG168" i="6"/>
  <c r="BF168" i="6"/>
  <c r="T168" i="6"/>
  <c r="R168" i="6"/>
  <c r="P168" i="6"/>
  <c r="BK168" i="6"/>
  <c r="J168" i="6"/>
  <c r="BE168" i="6" s="1"/>
  <c r="BI166" i="6"/>
  <c r="BH166" i="6"/>
  <c r="BG166" i="6"/>
  <c r="BF166" i="6"/>
  <c r="T166" i="6"/>
  <c r="R166" i="6"/>
  <c r="P166" i="6"/>
  <c r="BK166" i="6"/>
  <c r="J166" i="6"/>
  <c r="BE166" i="6" s="1"/>
  <c r="BI164" i="6"/>
  <c r="BH164" i="6"/>
  <c r="BG164" i="6"/>
  <c r="BF164" i="6"/>
  <c r="T164" i="6"/>
  <c r="R164" i="6"/>
  <c r="P164" i="6"/>
  <c r="BK164" i="6"/>
  <c r="J164" i="6"/>
  <c r="BE164" i="6" s="1"/>
  <c r="BI162" i="6"/>
  <c r="BH162" i="6"/>
  <c r="BG162" i="6"/>
  <c r="BF162" i="6"/>
  <c r="T162" i="6"/>
  <c r="R162" i="6"/>
  <c r="P162" i="6"/>
  <c r="BK162" i="6"/>
  <c r="J162" i="6"/>
  <c r="BE162" i="6" s="1"/>
  <c r="BI160" i="6"/>
  <c r="BH160" i="6"/>
  <c r="BG160" i="6"/>
  <c r="BF160" i="6"/>
  <c r="T160" i="6"/>
  <c r="R160" i="6"/>
  <c r="P160" i="6"/>
  <c r="BK160" i="6"/>
  <c r="J160" i="6"/>
  <c r="BE160" i="6"/>
  <c r="BI158" i="6"/>
  <c r="BH158" i="6"/>
  <c r="BG158" i="6"/>
  <c r="BF158" i="6"/>
  <c r="T158" i="6"/>
  <c r="R158" i="6"/>
  <c r="P158" i="6"/>
  <c r="BK158" i="6"/>
  <c r="J158" i="6"/>
  <c r="BE158" i="6" s="1"/>
  <c r="BI156" i="6"/>
  <c r="BH156" i="6"/>
  <c r="BG156" i="6"/>
  <c r="BF156" i="6"/>
  <c r="T156" i="6"/>
  <c r="R156" i="6"/>
  <c r="P156" i="6"/>
  <c r="BK156" i="6"/>
  <c r="J156" i="6"/>
  <c r="BE156" i="6"/>
  <c r="BI154" i="6"/>
  <c r="BH154" i="6"/>
  <c r="BG154" i="6"/>
  <c r="BF154" i="6"/>
  <c r="T154" i="6"/>
  <c r="R154" i="6"/>
  <c r="P154" i="6"/>
  <c r="BK154" i="6"/>
  <c r="J154" i="6"/>
  <c r="BE154" i="6" s="1"/>
  <c r="BI152" i="6"/>
  <c r="BH152" i="6"/>
  <c r="BG152" i="6"/>
  <c r="BF152" i="6"/>
  <c r="T152" i="6"/>
  <c r="R152" i="6"/>
  <c r="P152" i="6"/>
  <c r="BK152" i="6"/>
  <c r="J152" i="6"/>
  <c r="BE152" i="6" s="1"/>
  <c r="BI150" i="6"/>
  <c r="BH150" i="6"/>
  <c r="BG150" i="6"/>
  <c r="BF150" i="6"/>
  <c r="T150" i="6"/>
  <c r="R150" i="6"/>
  <c r="P150" i="6"/>
  <c r="BK150" i="6"/>
  <c r="J150" i="6"/>
  <c r="BE150" i="6" s="1"/>
  <c r="BI148" i="6"/>
  <c r="BH148" i="6"/>
  <c r="BG148" i="6"/>
  <c r="BF148" i="6"/>
  <c r="T148" i="6"/>
  <c r="R148" i="6"/>
  <c r="P148" i="6"/>
  <c r="BK148" i="6"/>
  <c r="J148" i="6"/>
  <c r="BE148" i="6"/>
  <c r="BI146" i="6"/>
  <c r="BH146" i="6"/>
  <c r="BG146" i="6"/>
  <c r="BF146" i="6"/>
  <c r="T146" i="6"/>
  <c r="R146" i="6"/>
  <c r="P146" i="6"/>
  <c r="BK146" i="6"/>
  <c r="J146" i="6"/>
  <c r="BE146" i="6" s="1"/>
  <c r="BI144" i="6"/>
  <c r="BH144" i="6"/>
  <c r="BG144" i="6"/>
  <c r="BF144" i="6"/>
  <c r="T144" i="6"/>
  <c r="R144" i="6"/>
  <c r="P144" i="6"/>
  <c r="BK144" i="6"/>
  <c r="J144" i="6"/>
  <c r="BE144" i="6"/>
  <c r="BI142" i="6"/>
  <c r="BH142" i="6"/>
  <c r="BG142" i="6"/>
  <c r="BF142" i="6"/>
  <c r="T142" i="6"/>
  <c r="R142" i="6"/>
  <c r="P142" i="6"/>
  <c r="BK142" i="6"/>
  <c r="J142" i="6"/>
  <c r="BE142" i="6" s="1"/>
  <c r="BI140" i="6"/>
  <c r="BH140" i="6"/>
  <c r="BG140" i="6"/>
  <c r="BF140" i="6"/>
  <c r="T140" i="6"/>
  <c r="R140" i="6"/>
  <c r="P140" i="6"/>
  <c r="BK140" i="6"/>
  <c r="J140" i="6"/>
  <c r="BE140" i="6"/>
  <c r="BI138" i="6"/>
  <c r="BH138" i="6"/>
  <c r="BG138" i="6"/>
  <c r="BF138" i="6"/>
  <c r="T138" i="6"/>
  <c r="R138" i="6"/>
  <c r="P138" i="6"/>
  <c r="BK138" i="6"/>
  <c r="J138" i="6"/>
  <c r="BE138" i="6"/>
  <c r="BI136" i="6"/>
  <c r="BH136" i="6"/>
  <c r="BG136" i="6"/>
  <c r="BF136" i="6"/>
  <c r="T136" i="6"/>
  <c r="R136" i="6"/>
  <c r="P136" i="6"/>
  <c r="BK136" i="6"/>
  <c r="J136" i="6"/>
  <c r="BE136" i="6"/>
  <c r="BI134" i="6"/>
  <c r="BH134" i="6"/>
  <c r="BG134" i="6"/>
  <c r="BF134" i="6"/>
  <c r="T134" i="6"/>
  <c r="R134" i="6"/>
  <c r="P134" i="6"/>
  <c r="BK134" i="6"/>
  <c r="J134" i="6"/>
  <c r="BE134" i="6"/>
  <c r="BI132" i="6"/>
  <c r="BH132" i="6"/>
  <c r="BG132" i="6"/>
  <c r="BF132" i="6"/>
  <c r="T132" i="6"/>
  <c r="R132" i="6"/>
  <c r="P132" i="6"/>
  <c r="BK132" i="6"/>
  <c r="J132" i="6"/>
  <c r="BE132" i="6"/>
  <c r="BI130" i="6"/>
  <c r="BH130" i="6"/>
  <c r="BG130" i="6"/>
  <c r="BF130" i="6"/>
  <c r="T130" i="6"/>
  <c r="R130" i="6"/>
  <c r="P130" i="6"/>
  <c r="BK130" i="6"/>
  <c r="J130" i="6"/>
  <c r="BE130" i="6"/>
  <c r="BI128" i="6"/>
  <c r="BH128" i="6"/>
  <c r="BG128" i="6"/>
  <c r="BF128" i="6"/>
  <c r="T128" i="6"/>
  <c r="R128" i="6"/>
  <c r="P128" i="6"/>
  <c r="BK128" i="6"/>
  <c r="J128" i="6"/>
  <c r="BE128" i="6"/>
  <c r="BI126" i="6"/>
  <c r="BH126" i="6"/>
  <c r="BG126" i="6"/>
  <c r="BF126" i="6"/>
  <c r="T126" i="6"/>
  <c r="R126" i="6"/>
  <c r="P126" i="6"/>
  <c r="BK126" i="6"/>
  <c r="J126" i="6"/>
  <c r="BE126" i="6"/>
  <c r="BI124" i="6"/>
  <c r="BH124" i="6"/>
  <c r="BG124" i="6"/>
  <c r="BF124" i="6"/>
  <c r="T124" i="6"/>
  <c r="R124" i="6"/>
  <c r="P124" i="6"/>
  <c r="BK124" i="6"/>
  <c r="J124" i="6"/>
  <c r="BE124" i="6"/>
  <c r="BI122" i="6"/>
  <c r="BH122" i="6"/>
  <c r="BG122" i="6"/>
  <c r="BF122" i="6"/>
  <c r="T122" i="6"/>
  <c r="R122" i="6"/>
  <c r="P122" i="6"/>
  <c r="BK122" i="6"/>
  <c r="J122" i="6"/>
  <c r="BE122" i="6"/>
  <c r="BI120" i="6"/>
  <c r="BH120" i="6"/>
  <c r="BG120" i="6"/>
  <c r="BF120" i="6"/>
  <c r="T120" i="6"/>
  <c r="R120" i="6"/>
  <c r="P120" i="6"/>
  <c r="BK120" i="6"/>
  <c r="J120" i="6"/>
  <c r="BE120" i="6"/>
  <c r="BI118" i="6"/>
  <c r="BH118" i="6"/>
  <c r="BG118" i="6"/>
  <c r="BF118" i="6"/>
  <c r="T118" i="6"/>
  <c r="R118" i="6"/>
  <c r="P118" i="6"/>
  <c r="BK118" i="6"/>
  <c r="J118" i="6"/>
  <c r="BE118" i="6"/>
  <c r="BI116" i="6"/>
  <c r="BH116" i="6"/>
  <c r="BG116" i="6"/>
  <c r="BF116" i="6"/>
  <c r="T116" i="6"/>
  <c r="R116" i="6"/>
  <c r="P116" i="6"/>
  <c r="BK116" i="6"/>
  <c r="J116" i="6"/>
  <c r="BE116" i="6"/>
  <c r="BI114" i="6"/>
  <c r="BH114" i="6"/>
  <c r="BG114" i="6"/>
  <c r="BF114" i="6"/>
  <c r="T114" i="6"/>
  <c r="R114" i="6"/>
  <c r="P114" i="6"/>
  <c r="BK114" i="6"/>
  <c r="J114" i="6"/>
  <c r="BE114" i="6"/>
  <c r="BI112" i="6"/>
  <c r="BH112" i="6"/>
  <c r="BG112" i="6"/>
  <c r="BF112" i="6"/>
  <c r="T112" i="6"/>
  <c r="R112" i="6"/>
  <c r="P112" i="6"/>
  <c r="BK112" i="6"/>
  <c r="J112" i="6"/>
  <c r="BE112" i="6"/>
  <c r="BI110" i="6"/>
  <c r="BH110" i="6"/>
  <c r="BG110" i="6"/>
  <c r="BF110" i="6"/>
  <c r="T110" i="6"/>
  <c r="R110" i="6"/>
  <c r="P110" i="6"/>
  <c r="BK110" i="6"/>
  <c r="J110" i="6"/>
  <c r="BE110" i="6"/>
  <c r="BI108" i="6"/>
  <c r="BH108" i="6"/>
  <c r="BG108" i="6"/>
  <c r="BF108" i="6"/>
  <c r="T108" i="6"/>
  <c r="R108" i="6"/>
  <c r="P108" i="6"/>
  <c r="BK108" i="6"/>
  <c r="J108" i="6"/>
  <c r="BE108" i="6"/>
  <c r="BI106" i="6"/>
  <c r="BH106" i="6"/>
  <c r="BG106" i="6"/>
  <c r="BF106" i="6"/>
  <c r="T106" i="6"/>
  <c r="R106" i="6"/>
  <c r="P106" i="6"/>
  <c r="BK106" i="6"/>
  <c r="J106" i="6"/>
  <c r="BE106" i="6"/>
  <c r="BI104" i="6"/>
  <c r="BH104" i="6"/>
  <c r="BG104" i="6"/>
  <c r="BF104" i="6"/>
  <c r="T104" i="6"/>
  <c r="R104" i="6"/>
  <c r="P104" i="6"/>
  <c r="BK104" i="6"/>
  <c r="J104" i="6"/>
  <c r="BE104" i="6"/>
  <c r="BI102" i="6"/>
  <c r="BH102" i="6"/>
  <c r="BG102" i="6"/>
  <c r="BF102" i="6"/>
  <c r="T102" i="6"/>
  <c r="R102" i="6"/>
  <c r="P102" i="6"/>
  <c r="BK102" i="6"/>
  <c r="J102" i="6"/>
  <c r="BE102" i="6"/>
  <c r="BI100" i="6"/>
  <c r="BH100" i="6"/>
  <c r="BG100" i="6"/>
  <c r="BF100" i="6"/>
  <c r="T100" i="6"/>
  <c r="R100" i="6"/>
  <c r="P100" i="6"/>
  <c r="BK100" i="6"/>
  <c r="J100" i="6"/>
  <c r="BE100" i="6"/>
  <c r="BI98" i="6"/>
  <c r="BH98" i="6"/>
  <c r="BG98" i="6"/>
  <c r="BF98" i="6"/>
  <c r="T98" i="6"/>
  <c r="R98" i="6"/>
  <c r="P98" i="6"/>
  <c r="BK98" i="6"/>
  <c r="J98" i="6"/>
  <c r="BE98" i="6"/>
  <c r="BI96" i="6"/>
  <c r="BH96" i="6"/>
  <c r="BG96" i="6"/>
  <c r="BF96" i="6"/>
  <c r="T96" i="6"/>
  <c r="R96" i="6"/>
  <c r="P96" i="6"/>
  <c r="BK96" i="6"/>
  <c r="J96" i="6"/>
  <c r="BE96" i="6"/>
  <c r="BI94" i="6"/>
  <c r="BH94" i="6"/>
  <c r="F36" i="6" s="1"/>
  <c r="BC59" i="1" s="1"/>
  <c r="BG94" i="6"/>
  <c r="BF94" i="6"/>
  <c r="T94" i="6"/>
  <c r="R94" i="6"/>
  <c r="P94" i="6"/>
  <c r="BK94" i="6"/>
  <c r="J94" i="6"/>
  <c r="BE94" i="6"/>
  <c r="BI92" i="6"/>
  <c r="BH92" i="6"/>
  <c r="BG92" i="6"/>
  <c r="BF92" i="6"/>
  <c r="F34" i="6" s="1"/>
  <c r="BA59" i="1" s="1"/>
  <c r="T92" i="6"/>
  <c r="R92" i="6"/>
  <c r="P92" i="6"/>
  <c r="BK92" i="6"/>
  <c r="BK89" i="6" s="1"/>
  <c r="J92" i="6"/>
  <c r="BE92" i="6"/>
  <c r="BI90" i="6"/>
  <c r="F37" i="6"/>
  <c r="BD59" i="1" s="1"/>
  <c r="BH90" i="6"/>
  <c r="BG90" i="6"/>
  <c r="BF90" i="6"/>
  <c r="T90" i="6"/>
  <c r="R90" i="6"/>
  <c r="P90" i="6"/>
  <c r="P89" i="6" s="1"/>
  <c r="BK90" i="6"/>
  <c r="J90" i="6"/>
  <c r="BE90" i="6"/>
  <c r="J84" i="6"/>
  <c r="F84" i="6"/>
  <c r="F82" i="6"/>
  <c r="E80" i="6"/>
  <c r="J54" i="6"/>
  <c r="F54" i="6"/>
  <c r="F52" i="6"/>
  <c r="E50" i="6"/>
  <c r="J24" i="6"/>
  <c r="E24" i="6"/>
  <c r="J23" i="6"/>
  <c r="J18" i="6"/>
  <c r="E18" i="6"/>
  <c r="F85" i="6" s="1"/>
  <c r="F55" i="6"/>
  <c r="J17" i="6"/>
  <c r="J12" i="6"/>
  <c r="J82" i="6" s="1"/>
  <c r="J52" i="6"/>
  <c r="E7" i="6"/>
  <c r="J37" i="5"/>
  <c r="J36" i="5"/>
  <c r="AY58" i="1" s="1"/>
  <c r="J35" i="5"/>
  <c r="AX58" i="1"/>
  <c r="BI204" i="5"/>
  <c r="BH204" i="5"/>
  <c r="BG204" i="5"/>
  <c r="BF204" i="5"/>
  <c r="T204" i="5"/>
  <c r="R204" i="5"/>
  <c r="P204" i="5"/>
  <c r="BK204" i="5"/>
  <c r="J204" i="5"/>
  <c r="BE204" i="5" s="1"/>
  <c r="BI203" i="5"/>
  <c r="BH203" i="5"/>
  <c r="BG203" i="5"/>
  <c r="BF203" i="5"/>
  <c r="T203" i="5"/>
  <c r="R203" i="5"/>
  <c r="P203" i="5"/>
  <c r="BK203" i="5"/>
  <c r="J203" i="5"/>
  <c r="BE203" i="5"/>
  <c r="BI202" i="5"/>
  <c r="BH202" i="5"/>
  <c r="BG202" i="5"/>
  <c r="BF202" i="5"/>
  <c r="T202" i="5"/>
  <c r="T200" i="5" s="1"/>
  <c r="R202" i="5"/>
  <c r="P202" i="5"/>
  <c r="BK202" i="5"/>
  <c r="J202" i="5"/>
  <c r="BE202" i="5" s="1"/>
  <c r="BI201" i="5"/>
  <c r="BH201" i="5"/>
  <c r="BG201" i="5"/>
  <c r="BF201" i="5"/>
  <c r="T201" i="5"/>
  <c r="R201" i="5"/>
  <c r="R200" i="5" s="1"/>
  <c r="P201" i="5"/>
  <c r="P200" i="5"/>
  <c r="BK201" i="5"/>
  <c r="J201" i="5"/>
  <c r="BE201" i="5"/>
  <c r="BI199" i="5"/>
  <c r="BH199" i="5"/>
  <c r="BG199" i="5"/>
  <c r="BF199" i="5"/>
  <c r="T199" i="5"/>
  <c r="R199" i="5"/>
  <c r="P199" i="5"/>
  <c r="BK199" i="5"/>
  <c r="J199" i="5"/>
  <c r="BE199" i="5"/>
  <c r="BI198" i="5"/>
  <c r="BH198" i="5"/>
  <c r="BG198" i="5"/>
  <c r="BF198" i="5"/>
  <c r="T198" i="5"/>
  <c r="R198" i="5"/>
  <c r="P198" i="5"/>
  <c r="BK198" i="5"/>
  <c r="J198" i="5"/>
  <c r="BE198" i="5" s="1"/>
  <c r="BI197" i="5"/>
  <c r="BH197" i="5"/>
  <c r="BG197" i="5"/>
  <c r="BF197" i="5"/>
  <c r="T197" i="5"/>
  <c r="T196" i="5"/>
  <c r="R197" i="5"/>
  <c r="R196" i="5" s="1"/>
  <c r="P197" i="5"/>
  <c r="P196" i="5"/>
  <c r="BK197" i="5"/>
  <c r="BK196" i="5" s="1"/>
  <c r="J196" i="5" s="1"/>
  <c r="J68" i="5" s="1"/>
  <c r="J197" i="5"/>
  <c r="BE197" i="5"/>
  <c r="BI195" i="5"/>
  <c r="BH195" i="5"/>
  <c r="BG195" i="5"/>
  <c r="BF195" i="5"/>
  <c r="T195" i="5"/>
  <c r="T194" i="5"/>
  <c r="R195" i="5"/>
  <c r="R194" i="5" s="1"/>
  <c r="P195" i="5"/>
  <c r="P194" i="5"/>
  <c r="BK195" i="5"/>
  <c r="BK194" i="5" s="1"/>
  <c r="J194" i="5" s="1"/>
  <c r="J67" i="5" s="1"/>
  <c r="J195" i="5"/>
  <c r="BE195" i="5"/>
  <c r="BI193" i="5"/>
  <c r="BH193" i="5"/>
  <c r="BG193" i="5"/>
  <c r="BF193" i="5"/>
  <c r="T193" i="5"/>
  <c r="T192" i="5"/>
  <c r="R193" i="5"/>
  <c r="R192" i="5" s="1"/>
  <c r="P193" i="5"/>
  <c r="P192" i="5"/>
  <c r="BK193" i="5"/>
  <c r="BK192" i="5" s="1"/>
  <c r="J192" i="5" s="1"/>
  <c r="J66" i="5" s="1"/>
  <c r="J193" i="5"/>
  <c r="BE193" i="5"/>
  <c r="BI191" i="5"/>
  <c r="BH191" i="5"/>
  <c r="BG191" i="5"/>
  <c r="BF191" i="5"/>
  <c r="T191" i="5"/>
  <c r="R191" i="5"/>
  <c r="P191" i="5"/>
  <c r="BK191" i="5"/>
  <c r="J191" i="5"/>
  <c r="BE191" i="5"/>
  <c r="BI190" i="5"/>
  <c r="BH190" i="5"/>
  <c r="BG190" i="5"/>
  <c r="BF190" i="5"/>
  <c r="T190" i="5"/>
  <c r="R190" i="5"/>
  <c r="P190" i="5"/>
  <c r="BK190" i="5"/>
  <c r="J190" i="5"/>
  <c r="BE190" i="5" s="1"/>
  <c r="BI189" i="5"/>
  <c r="BH189" i="5"/>
  <c r="BG189" i="5"/>
  <c r="BF189" i="5"/>
  <c r="T189" i="5"/>
  <c r="R189" i="5"/>
  <c r="P189" i="5"/>
  <c r="BK189" i="5"/>
  <c r="J189" i="5"/>
  <c r="BE189" i="5"/>
  <c r="BI188" i="5"/>
  <c r="BH188" i="5"/>
  <c r="BG188" i="5"/>
  <c r="BF188" i="5"/>
  <c r="T188" i="5"/>
  <c r="R188" i="5"/>
  <c r="P188" i="5"/>
  <c r="BK188" i="5"/>
  <c r="BK182" i="5" s="1"/>
  <c r="J188" i="5"/>
  <c r="BE188" i="5" s="1"/>
  <c r="BI187" i="5"/>
  <c r="BH187" i="5"/>
  <c r="BG187" i="5"/>
  <c r="BF187" i="5"/>
  <c r="T187" i="5"/>
  <c r="R187" i="5"/>
  <c r="P187" i="5"/>
  <c r="BK187" i="5"/>
  <c r="J187" i="5"/>
  <c r="BE187" i="5"/>
  <c r="BI186" i="5"/>
  <c r="BH186" i="5"/>
  <c r="BG186" i="5"/>
  <c r="BF186" i="5"/>
  <c r="T186" i="5"/>
  <c r="R186" i="5"/>
  <c r="P186" i="5"/>
  <c r="BK186" i="5"/>
  <c r="J186" i="5"/>
  <c r="BE186" i="5" s="1"/>
  <c r="BI185" i="5"/>
  <c r="BH185" i="5"/>
  <c r="BG185" i="5"/>
  <c r="BF185" i="5"/>
  <c r="T185" i="5"/>
  <c r="R185" i="5"/>
  <c r="P185" i="5"/>
  <c r="BK185" i="5"/>
  <c r="J185" i="5"/>
  <c r="BE185" i="5"/>
  <c r="BI184" i="5"/>
  <c r="BH184" i="5"/>
  <c r="BG184" i="5"/>
  <c r="BF184" i="5"/>
  <c r="T184" i="5"/>
  <c r="R184" i="5"/>
  <c r="P184" i="5"/>
  <c r="BK184" i="5"/>
  <c r="J184" i="5"/>
  <c r="BE184" i="5" s="1"/>
  <c r="BI183" i="5"/>
  <c r="BH183" i="5"/>
  <c r="BG183" i="5"/>
  <c r="BF183" i="5"/>
  <c r="T183" i="5"/>
  <c r="T182" i="5"/>
  <c r="T181" i="5" s="1"/>
  <c r="R183" i="5"/>
  <c r="P183" i="5"/>
  <c r="P182" i="5" s="1"/>
  <c r="P181" i="5" s="1"/>
  <c r="BK183" i="5"/>
  <c r="J183" i="5"/>
  <c r="BE183" i="5" s="1"/>
  <c r="BI180" i="5"/>
  <c r="BH180" i="5"/>
  <c r="BG180" i="5"/>
  <c r="BF180" i="5"/>
  <c r="T180" i="5"/>
  <c r="R180" i="5"/>
  <c r="P180" i="5"/>
  <c r="BK180" i="5"/>
  <c r="J180" i="5"/>
  <c r="BE180" i="5" s="1"/>
  <c r="BI179" i="5"/>
  <c r="BH179" i="5"/>
  <c r="BG179" i="5"/>
  <c r="BF179" i="5"/>
  <c r="T179" i="5"/>
  <c r="R179" i="5"/>
  <c r="R177" i="5" s="1"/>
  <c r="P179" i="5"/>
  <c r="BK179" i="5"/>
  <c r="J179" i="5"/>
  <c r="BE179" i="5"/>
  <c r="BI178" i="5"/>
  <c r="BH178" i="5"/>
  <c r="BG178" i="5"/>
  <c r="BF178" i="5"/>
  <c r="T178" i="5"/>
  <c r="R178" i="5"/>
  <c r="P178" i="5"/>
  <c r="P177" i="5" s="1"/>
  <c r="BK178" i="5"/>
  <c r="BK177" i="5"/>
  <c r="J177" i="5"/>
  <c r="J63" i="5" s="1"/>
  <c r="J178" i="5"/>
  <c r="BE178" i="5" s="1"/>
  <c r="BI176" i="5"/>
  <c r="BH176" i="5"/>
  <c r="BG176" i="5"/>
  <c r="BF176" i="5"/>
  <c r="T176" i="5"/>
  <c r="R176" i="5"/>
  <c r="P176" i="5"/>
  <c r="BK176" i="5"/>
  <c r="J176" i="5"/>
  <c r="BE176" i="5" s="1"/>
  <c r="BI175" i="5"/>
  <c r="BH175" i="5"/>
  <c r="BG175" i="5"/>
  <c r="BF175" i="5"/>
  <c r="T175" i="5"/>
  <c r="R175" i="5"/>
  <c r="P175" i="5"/>
  <c r="BK175" i="5"/>
  <c r="J175" i="5"/>
  <c r="BE175" i="5"/>
  <c r="BI174" i="5"/>
  <c r="BH174" i="5"/>
  <c r="BG174" i="5"/>
  <c r="BF174" i="5"/>
  <c r="T174" i="5"/>
  <c r="R174" i="5"/>
  <c r="P174" i="5"/>
  <c r="BK174" i="5"/>
  <c r="J174" i="5"/>
  <c r="BE174" i="5" s="1"/>
  <c r="BI173" i="5"/>
  <c r="BH173" i="5"/>
  <c r="BG173" i="5"/>
  <c r="BF173" i="5"/>
  <c r="T173" i="5"/>
  <c r="R173" i="5"/>
  <c r="P173" i="5"/>
  <c r="BK173" i="5"/>
  <c r="J173" i="5"/>
  <c r="BE173" i="5"/>
  <c r="BI172" i="5"/>
  <c r="BH172" i="5"/>
  <c r="BG172" i="5"/>
  <c r="BF172" i="5"/>
  <c r="T172" i="5"/>
  <c r="R172" i="5"/>
  <c r="P172" i="5"/>
  <c r="BK172" i="5"/>
  <c r="J172" i="5"/>
  <c r="BE172" i="5" s="1"/>
  <c r="BI171" i="5"/>
  <c r="BH171" i="5"/>
  <c r="BG171" i="5"/>
  <c r="BF171" i="5"/>
  <c r="T171" i="5"/>
  <c r="R171" i="5"/>
  <c r="P171" i="5"/>
  <c r="BK171" i="5"/>
  <c r="J171" i="5"/>
  <c r="BE171" i="5"/>
  <c r="BI170" i="5"/>
  <c r="BH170" i="5"/>
  <c r="BG170" i="5"/>
  <c r="BF170" i="5"/>
  <c r="T170" i="5"/>
  <c r="R170" i="5"/>
  <c r="P170" i="5"/>
  <c r="BK170" i="5"/>
  <c r="J170" i="5"/>
  <c r="BE170" i="5" s="1"/>
  <c r="BI169" i="5"/>
  <c r="BH169" i="5"/>
  <c r="BG169" i="5"/>
  <c r="BF169" i="5"/>
  <c r="T169" i="5"/>
  <c r="R169" i="5"/>
  <c r="P169" i="5"/>
  <c r="BK169" i="5"/>
  <c r="J169" i="5"/>
  <c r="BE169" i="5"/>
  <c r="BI168" i="5"/>
  <c r="BH168" i="5"/>
  <c r="BG168" i="5"/>
  <c r="BF168" i="5"/>
  <c r="T168" i="5"/>
  <c r="R168" i="5"/>
  <c r="P168" i="5"/>
  <c r="BK168" i="5"/>
  <c r="J168" i="5"/>
  <c r="BE168" i="5" s="1"/>
  <c r="BI167" i="5"/>
  <c r="BH167" i="5"/>
  <c r="BG167" i="5"/>
  <c r="BF167" i="5"/>
  <c r="T167" i="5"/>
  <c r="R167" i="5"/>
  <c r="P167" i="5"/>
  <c r="BK167" i="5"/>
  <c r="J167" i="5"/>
  <c r="BE167" i="5"/>
  <c r="BI166" i="5"/>
  <c r="BH166" i="5"/>
  <c r="BG166" i="5"/>
  <c r="BF166" i="5"/>
  <c r="T166" i="5"/>
  <c r="R166" i="5"/>
  <c r="P166" i="5"/>
  <c r="BK166" i="5"/>
  <c r="J166" i="5"/>
  <c r="BE166" i="5" s="1"/>
  <c r="BI165" i="5"/>
  <c r="BH165" i="5"/>
  <c r="BG165" i="5"/>
  <c r="BF165" i="5"/>
  <c r="T165" i="5"/>
  <c r="R165" i="5"/>
  <c r="P165" i="5"/>
  <c r="P162" i="5" s="1"/>
  <c r="BK165" i="5"/>
  <c r="J165" i="5"/>
  <c r="BE165" i="5"/>
  <c r="BI164" i="5"/>
  <c r="BH164" i="5"/>
  <c r="BG164" i="5"/>
  <c r="BF164" i="5"/>
  <c r="T164" i="5"/>
  <c r="T162" i="5" s="1"/>
  <c r="R164" i="5"/>
  <c r="P164" i="5"/>
  <c r="BK164" i="5"/>
  <c r="J164" i="5"/>
  <c r="BE164" i="5" s="1"/>
  <c r="BI163" i="5"/>
  <c r="BH163" i="5"/>
  <c r="BG163" i="5"/>
  <c r="BF163" i="5"/>
  <c r="T163" i="5"/>
  <c r="R163" i="5"/>
  <c r="P163" i="5"/>
  <c r="BK163" i="5"/>
  <c r="J163" i="5"/>
  <c r="BE163" i="5"/>
  <c r="BI161" i="5"/>
  <c r="BH161" i="5"/>
  <c r="BG161" i="5"/>
  <c r="BF161" i="5"/>
  <c r="T161" i="5"/>
  <c r="R161" i="5"/>
  <c r="P161" i="5"/>
  <c r="BK161" i="5"/>
  <c r="J161" i="5"/>
  <c r="BE161" i="5"/>
  <c r="BI160" i="5"/>
  <c r="BH160" i="5"/>
  <c r="BG160" i="5"/>
  <c r="BF160" i="5"/>
  <c r="T160" i="5"/>
  <c r="R160" i="5"/>
  <c r="P160" i="5"/>
  <c r="BK160" i="5"/>
  <c r="J160" i="5"/>
  <c r="BE160" i="5" s="1"/>
  <c r="BI159" i="5"/>
  <c r="BH159" i="5"/>
  <c r="BG159" i="5"/>
  <c r="BF159" i="5"/>
  <c r="T159" i="5"/>
  <c r="R159" i="5"/>
  <c r="P159" i="5"/>
  <c r="BK159" i="5"/>
  <c r="J159" i="5"/>
  <c r="BE159" i="5"/>
  <c r="BI158" i="5"/>
  <c r="BH158" i="5"/>
  <c r="BG158" i="5"/>
  <c r="BF158" i="5"/>
  <c r="T158" i="5"/>
  <c r="R158" i="5"/>
  <c r="P158" i="5"/>
  <c r="BK158" i="5"/>
  <c r="J158" i="5"/>
  <c r="BE158" i="5" s="1"/>
  <c r="BI157" i="5"/>
  <c r="BH157" i="5"/>
  <c r="BG157" i="5"/>
  <c r="BF157" i="5"/>
  <c r="T157" i="5"/>
  <c r="R157" i="5"/>
  <c r="P157" i="5"/>
  <c r="BK157" i="5"/>
  <c r="J157" i="5"/>
  <c r="BE157" i="5"/>
  <c r="BI156" i="5"/>
  <c r="BH156" i="5"/>
  <c r="BG156" i="5"/>
  <c r="BF156" i="5"/>
  <c r="T156" i="5"/>
  <c r="R156" i="5"/>
  <c r="P156" i="5"/>
  <c r="BK156" i="5"/>
  <c r="J156" i="5"/>
  <c r="BE156" i="5" s="1"/>
  <c r="BI155" i="5"/>
  <c r="BH155" i="5"/>
  <c r="BG155" i="5"/>
  <c r="BF155" i="5"/>
  <c r="T155" i="5"/>
  <c r="R155" i="5"/>
  <c r="P155" i="5"/>
  <c r="BK155" i="5"/>
  <c r="J155" i="5"/>
  <c r="BE155" i="5"/>
  <c r="BI154" i="5"/>
  <c r="BH154" i="5"/>
  <c r="BG154" i="5"/>
  <c r="BF154" i="5"/>
  <c r="T154" i="5"/>
  <c r="R154" i="5"/>
  <c r="P154" i="5"/>
  <c r="BK154" i="5"/>
  <c r="J154" i="5"/>
  <c r="BE154" i="5" s="1"/>
  <c r="BI153" i="5"/>
  <c r="BH153" i="5"/>
  <c r="BG153" i="5"/>
  <c r="BF153" i="5"/>
  <c r="T153" i="5"/>
  <c r="R153" i="5"/>
  <c r="P153" i="5"/>
  <c r="BK153" i="5"/>
  <c r="J153" i="5"/>
  <c r="BE153" i="5"/>
  <c r="BI152" i="5"/>
  <c r="BH152" i="5"/>
  <c r="BG152" i="5"/>
  <c r="BF152" i="5"/>
  <c r="T152" i="5"/>
  <c r="R152" i="5"/>
  <c r="P152" i="5"/>
  <c r="BK152" i="5"/>
  <c r="J152" i="5"/>
  <c r="BE152" i="5" s="1"/>
  <c r="BI151" i="5"/>
  <c r="BH151" i="5"/>
  <c r="BG151" i="5"/>
  <c r="BF151" i="5"/>
  <c r="T151" i="5"/>
  <c r="R151" i="5"/>
  <c r="P151" i="5"/>
  <c r="BK151" i="5"/>
  <c r="J151" i="5"/>
  <c r="BE151" i="5"/>
  <c r="BI150" i="5"/>
  <c r="BH150" i="5"/>
  <c r="BG150" i="5"/>
  <c r="BF150" i="5"/>
  <c r="T150" i="5"/>
  <c r="R150" i="5"/>
  <c r="P150" i="5"/>
  <c r="BK150" i="5"/>
  <c r="J150" i="5"/>
  <c r="BE150" i="5" s="1"/>
  <c r="BI149" i="5"/>
  <c r="BH149" i="5"/>
  <c r="BG149" i="5"/>
  <c r="BF149" i="5"/>
  <c r="T149" i="5"/>
  <c r="R149" i="5"/>
  <c r="P149" i="5"/>
  <c r="BK149" i="5"/>
  <c r="J149" i="5"/>
  <c r="BE149" i="5"/>
  <c r="BI148" i="5"/>
  <c r="BH148" i="5"/>
  <c r="BG148" i="5"/>
  <c r="BF148" i="5"/>
  <c r="T148" i="5"/>
  <c r="R148" i="5"/>
  <c r="P148" i="5"/>
  <c r="BK148" i="5"/>
  <c r="J148" i="5"/>
  <c r="BE148" i="5" s="1"/>
  <c r="BI147" i="5"/>
  <c r="BH147" i="5"/>
  <c r="BG147" i="5"/>
  <c r="BF147" i="5"/>
  <c r="T147" i="5"/>
  <c r="R147" i="5"/>
  <c r="P147" i="5"/>
  <c r="BK147" i="5"/>
  <c r="J147" i="5"/>
  <c r="BE147" i="5"/>
  <c r="BI146" i="5"/>
  <c r="BH146" i="5"/>
  <c r="BG146" i="5"/>
  <c r="BF146" i="5"/>
  <c r="T146" i="5"/>
  <c r="R146" i="5"/>
  <c r="P146" i="5"/>
  <c r="BK146" i="5"/>
  <c r="J146" i="5"/>
  <c r="BE146" i="5" s="1"/>
  <c r="BI145" i="5"/>
  <c r="BH145" i="5"/>
  <c r="BG145" i="5"/>
  <c r="BF145" i="5"/>
  <c r="T145" i="5"/>
  <c r="R145" i="5"/>
  <c r="P145" i="5"/>
  <c r="BK145" i="5"/>
  <c r="J145" i="5"/>
  <c r="BE145" i="5"/>
  <c r="BI144" i="5"/>
  <c r="BH144" i="5"/>
  <c r="BG144" i="5"/>
  <c r="BF144" i="5"/>
  <c r="T144" i="5"/>
  <c r="R144" i="5"/>
  <c r="P144" i="5"/>
  <c r="BK144" i="5"/>
  <c r="J144" i="5"/>
  <c r="BE144" i="5" s="1"/>
  <c r="BI143" i="5"/>
  <c r="BH143" i="5"/>
  <c r="BG143" i="5"/>
  <c r="BF143" i="5"/>
  <c r="T143" i="5"/>
  <c r="R143" i="5"/>
  <c r="P143" i="5"/>
  <c r="BK143" i="5"/>
  <c r="J143" i="5"/>
  <c r="BE143" i="5"/>
  <c r="BI142" i="5"/>
  <c r="BH142" i="5"/>
  <c r="BG142" i="5"/>
  <c r="BF142" i="5"/>
  <c r="T142" i="5"/>
  <c r="R142" i="5"/>
  <c r="P142" i="5"/>
  <c r="BK142" i="5"/>
  <c r="J142" i="5"/>
  <c r="BE142" i="5" s="1"/>
  <c r="BI141" i="5"/>
  <c r="BH141" i="5"/>
  <c r="BG141" i="5"/>
  <c r="BF141" i="5"/>
  <c r="T141" i="5"/>
  <c r="R141" i="5"/>
  <c r="P141" i="5"/>
  <c r="BK141" i="5"/>
  <c r="J141" i="5"/>
  <c r="BE141" i="5"/>
  <c r="BI140" i="5"/>
  <c r="BH140" i="5"/>
  <c r="BG140" i="5"/>
  <c r="BF140" i="5"/>
  <c r="T140" i="5"/>
  <c r="R140" i="5"/>
  <c r="P140" i="5"/>
  <c r="BK140" i="5"/>
  <c r="J140" i="5"/>
  <c r="BE140" i="5" s="1"/>
  <c r="BI139" i="5"/>
  <c r="BH139" i="5"/>
  <c r="BG139" i="5"/>
  <c r="BF139" i="5"/>
  <c r="T139" i="5"/>
  <c r="R139" i="5"/>
  <c r="P139" i="5"/>
  <c r="BK139" i="5"/>
  <c r="J139" i="5"/>
  <c r="BE139" i="5"/>
  <c r="BI138" i="5"/>
  <c r="BH138" i="5"/>
  <c r="BG138" i="5"/>
  <c r="BF138" i="5"/>
  <c r="T138" i="5"/>
  <c r="R138" i="5"/>
  <c r="P138" i="5"/>
  <c r="BK138" i="5"/>
  <c r="J138" i="5"/>
  <c r="BE138" i="5" s="1"/>
  <c r="BI137" i="5"/>
  <c r="BH137" i="5"/>
  <c r="BG137" i="5"/>
  <c r="BF137" i="5"/>
  <c r="T137" i="5"/>
  <c r="R137" i="5"/>
  <c r="P137" i="5"/>
  <c r="BK137" i="5"/>
  <c r="J137" i="5"/>
  <c r="BE137" i="5"/>
  <c r="BI136" i="5"/>
  <c r="BH136" i="5"/>
  <c r="BG136" i="5"/>
  <c r="BF136" i="5"/>
  <c r="T136" i="5"/>
  <c r="R136" i="5"/>
  <c r="P136" i="5"/>
  <c r="BK136" i="5"/>
  <c r="J136" i="5"/>
  <c r="BE136" i="5" s="1"/>
  <c r="BI135" i="5"/>
  <c r="BH135" i="5"/>
  <c r="BG135" i="5"/>
  <c r="BF135" i="5"/>
  <c r="T135" i="5"/>
  <c r="R135" i="5"/>
  <c r="P135" i="5"/>
  <c r="BK135" i="5"/>
  <c r="J135" i="5"/>
  <c r="BE135" i="5"/>
  <c r="BI134" i="5"/>
  <c r="BH134" i="5"/>
  <c r="BG134" i="5"/>
  <c r="BF134" i="5"/>
  <c r="T134" i="5"/>
  <c r="R134" i="5"/>
  <c r="P134" i="5"/>
  <c r="BK134" i="5"/>
  <c r="J134" i="5"/>
  <c r="BE134" i="5" s="1"/>
  <c r="BI133" i="5"/>
  <c r="BH133" i="5"/>
  <c r="BG133" i="5"/>
  <c r="BF133" i="5"/>
  <c r="T133" i="5"/>
  <c r="R133" i="5"/>
  <c r="P133" i="5"/>
  <c r="BK133" i="5"/>
  <c r="J133" i="5"/>
  <c r="BE133" i="5"/>
  <c r="BI132" i="5"/>
  <c r="BH132" i="5"/>
  <c r="BG132" i="5"/>
  <c r="BF132" i="5"/>
  <c r="T132" i="5"/>
  <c r="R132" i="5"/>
  <c r="P132" i="5"/>
  <c r="BK132" i="5"/>
  <c r="J132" i="5"/>
  <c r="BE132" i="5" s="1"/>
  <c r="BI131" i="5"/>
  <c r="BH131" i="5"/>
  <c r="BG131" i="5"/>
  <c r="BF131" i="5"/>
  <c r="T131" i="5"/>
  <c r="R131" i="5"/>
  <c r="P131" i="5"/>
  <c r="BK131" i="5"/>
  <c r="J131" i="5"/>
  <c r="BE131" i="5"/>
  <c r="BI130" i="5"/>
  <c r="BH130" i="5"/>
  <c r="BG130" i="5"/>
  <c r="BF130" i="5"/>
  <c r="T130" i="5"/>
  <c r="R130" i="5"/>
  <c r="P130" i="5"/>
  <c r="BK130" i="5"/>
  <c r="J130" i="5"/>
  <c r="BE130" i="5" s="1"/>
  <c r="BI129" i="5"/>
  <c r="BH129" i="5"/>
  <c r="BG129" i="5"/>
  <c r="BF129" i="5"/>
  <c r="T129" i="5"/>
  <c r="R129" i="5"/>
  <c r="P129" i="5"/>
  <c r="BK129" i="5"/>
  <c r="J129" i="5"/>
  <c r="BE129" i="5"/>
  <c r="BI128" i="5"/>
  <c r="BH128" i="5"/>
  <c r="BG128" i="5"/>
  <c r="BF128" i="5"/>
  <c r="T128" i="5"/>
  <c r="R128" i="5"/>
  <c r="P128" i="5"/>
  <c r="BK128" i="5"/>
  <c r="J128" i="5"/>
  <c r="BE128" i="5" s="1"/>
  <c r="BI127" i="5"/>
  <c r="BH127" i="5"/>
  <c r="BG127" i="5"/>
  <c r="BF127" i="5"/>
  <c r="T127" i="5"/>
  <c r="R127" i="5"/>
  <c r="P127" i="5"/>
  <c r="BK127" i="5"/>
  <c r="J127" i="5"/>
  <c r="BE127" i="5"/>
  <c r="BI126" i="5"/>
  <c r="BH126" i="5"/>
  <c r="BG126" i="5"/>
  <c r="BF126" i="5"/>
  <c r="T126" i="5"/>
  <c r="R126" i="5"/>
  <c r="P126" i="5"/>
  <c r="BK126" i="5"/>
  <c r="J126" i="5"/>
  <c r="BE126" i="5" s="1"/>
  <c r="BI125" i="5"/>
  <c r="BH125" i="5"/>
  <c r="BG125" i="5"/>
  <c r="BF125" i="5"/>
  <c r="T125" i="5"/>
  <c r="R125" i="5"/>
  <c r="P125" i="5"/>
  <c r="BK125" i="5"/>
  <c r="J125" i="5"/>
  <c r="BE125" i="5"/>
  <c r="BI124" i="5"/>
  <c r="BH124" i="5"/>
  <c r="BG124" i="5"/>
  <c r="BF124" i="5"/>
  <c r="T124" i="5"/>
  <c r="R124" i="5"/>
  <c r="P124" i="5"/>
  <c r="BK124" i="5"/>
  <c r="J124" i="5"/>
  <c r="BE124" i="5" s="1"/>
  <c r="BI123" i="5"/>
  <c r="BH123" i="5"/>
  <c r="BG123" i="5"/>
  <c r="BF123" i="5"/>
  <c r="T123" i="5"/>
  <c r="R123" i="5"/>
  <c r="P123" i="5"/>
  <c r="BK123" i="5"/>
  <c r="J123" i="5"/>
  <c r="BE123" i="5"/>
  <c r="BI122" i="5"/>
  <c r="BH122" i="5"/>
  <c r="BG122" i="5"/>
  <c r="BF122" i="5"/>
  <c r="T122" i="5"/>
  <c r="R122" i="5"/>
  <c r="P122" i="5"/>
  <c r="BK122" i="5"/>
  <c r="J122" i="5"/>
  <c r="BE122" i="5" s="1"/>
  <c r="BI121" i="5"/>
  <c r="BH121" i="5"/>
  <c r="BG121" i="5"/>
  <c r="BF121" i="5"/>
  <c r="T121" i="5"/>
  <c r="R121" i="5"/>
  <c r="P121" i="5"/>
  <c r="BK121" i="5"/>
  <c r="J121" i="5"/>
  <c r="BE121" i="5"/>
  <c r="BI120" i="5"/>
  <c r="BH120" i="5"/>
  <c r="BG120" i="5"/>
  <c r="BF120" i="5"/>
  <c r="T120" i="5"/>
  <c r="R120" i="5"/>
  <c r="P120" i="5"/>
  <c r="BK120" i="5"/>
  <c r="J120" i="5"/>
  <c r="BE120" i="5" s="1"/>
  <c r="BI119" i="5"/>
  <c r="BH119" i="5"/>
  <c r="BG119" i="5"/>
  <c r="BF119" i="5"/>
  <c r="T119" i="5"/>
  <c r="R119" i="5"/>
  <c r="P119" i="5"/>
  <c r="BK119" i="5"/>
  <c r="J119" i="5"/>
  <c r="BE119" i="5"/>
  <c r="BI118" i="5"/>
  <c r="BH118" i="5"/>
  <c r="BG118" i="5"/>
  <c r="BF118" i="5"/>
  <c r="T118" i="5"/>
  <c r="R118" i="5"/>
  <c r="P118" i="5"/>
  <c r="BK118" i="5"/>
  <c r="J118" i="5"/>
  <c r="BE118" i="5" s="1"/>
  <c r="BI117" i="5"/>
  <c r="BH117" i="5"/>
  <c r="BG117" i="5"/>
  <c r="BF117" i="5"/>
  <c r="T117" i="5"/>
  <c r="R117" i="5"/>
  <c r="P117" i="5"/>
  <c r="BK117" i="5"/>
  <c r="J117" i="5"/>
  <c r="BE117" i="5"/>
  <c r="BI116" i="5"/>
  <c r="BH116" i="5"/>
  <c r="BG116" i="5"/>
  <c r="BF116" i="5"/>
  <c r="T116" i="5"/>
  <c r="R116" i="5"/>
  <c r="P116" i="5"/>
  <c r="BK116" i="5"/>
  <c r="J116" i="5"/>
  <c r="BE116" i="5" s="1"/>
  <c r="BI115" i="5"/>
  <c r="BH115" i="5"/>
  <c r="BG115" i="5"/>
  <c r="BF115" i="5"/>
  <c r="T115" i="5"/>
  <c r="R115" i="5"/>
  <c r="P115" i="5"/>
  <c r="BK115" i="5"/>
  <c r="J115" i="5"/>
  <c r="BE115" i="5"/>
  <c r="BI114" i="5"/>
  <c r="BH114" i="5"/>
  <c r="BG114" i="5"/>
  <c r="BF114" i="5"/>
  <c r="T114" i="5"/>
  <c r="R114" i="5"/>
  <c r="P114" i="5"/>
  <c r="BK114" i="5"/>
  <c r="J114" i="5"/>
  <c r="BE114" i="5" s="1"/>
  <c r="BI113" i="5"/>
  <c r="BH113" i="5"/>
  <c r="BG113" i="5"/>
  <c r="BF113" i="5"/>
  <c r="T113" i="5"/>
  <c r="R113" i="5"/>
  <c r="P113" i="5"/>
  <c r="BK113" i="5"/>
  <c r="J113" i="5"/>
  <c r="BE113" i="5"/>
  <c r="BI112" i="5"/>
  <c r="BH112" i="5"/>
  <c r="BG112" i="5"/>
  <c r="BF112" i="5"/>
  <c r="T112" i="5"/>
  <c r="R112" i="5"/>
  <c r="P112" i="5"/>
  <c r="BK112" i="5"/>
  <c r="J112" i="5"/>
  <c r="BE112" i="5" s="1"/>
  <c r="BI111" i="5"/>
  <c r="BH111" i="5"/>
  <c r="BG111" i="5"/>
  <c r="BF111" i="5"/>
  <c r="T111" i="5"/>
  <c r="R111" i="5"/>
  <c r="P111" i="5"/>
  <c r="BK111" i="5"/>
  <c r="J111" i="5"/>
  <c r="BE111" i="5"/>
  <c r="BI110" i="5"/>
  <c r="BH110" i="5"/>
  <c r="BG110" i="5"/>
  <c r="BF110" i="5"/>
  <c r="T110" i="5"/>
  <c r="R110" i="5"/>
  <c r="P110" i="5"/>
  <c r="BK110" i="5"/>
  <c r="J110" i="5"/>
  <c r="BE110" i="5" s="1"/>
  <c r="BI109" i="5"/>
  <c r="BH109" i="5"/>
  <c r="BG109" i="5"/>
  <c r="BF109" i="5"/>
  <c r="T109" i="5"/>
  <c r="R109" i="5"/>
  <c r="P109" i="5"/>
  <c r="BK109" i="5"/>
  <c r="J109" i="5"/>
  <c r="BE109" i="5"/>
  <c r="BI108" i="5"/>
  <c r="BH108" i="5"/>
  <c r="BG108" i="5"/>
  <c r="BF108" i="5"/>
  <c r="T108" i="5"/>
  <c r="R108" i="5"/>
  <c r="P108" i="5"/>
  <c r="BK108" i="5"/>
  <c r="J108" i="5"/>
  <c r="BE108" i="5" s="1"/>
  <c r="BI107" i="5"/>
  <c r="BH107" i="5"/>
  <c r="BG107" i="5"/>
  <c r="BF107" i="5"/>
  <c r="T107" i="5"/>
  <c r="R107" i="5"/>
  <c r="P107" i="5"/>
  <c r="BK107" i="5"/>
  <c r="J107" i="5"/>
  <c r="BE107" i="5"/>
  <c r="BI106" i="5"/>
  <c r="BH106" i="5"/>
  <c r="BG106" i="5"/>
  <c r="BF106" i="5"/>
  <c r="T106" i="5"/>
  <c r="R106" i="5"/>
  <c r="P106" i="5"/>
  <c r="BK106" i="5"/>
  <c r="J106" i="5"/>
  <c r="BE106" i="5" s="1"/>
  <c r="BI105" i="5"/>
  <c r="BH105" i="5"/>
  <c r="BG105" i="5"/>
  <c r="BF105" i="5"/>
  <c r="T105" i="5"/>
  <c r="R105" i="5"/>
  <c r="P105" i="5"/>
  <c r="BK105" i="5"/>
  <c r="J105" i="5"/>
  <c r="BE105" i="5"/>
  <c r="BI104" i="5"/>
  <c r="BH104" i="5"/>
  <c r="BG104" i="5"/>
  <c r="BF104" i="5"/>
  <c r="T104" i="5"/>
  <c r="R104" i="5"/>
  <c r="P104" i="5"/>
  <c r="BK104" i="5"/>
  <c r="J104" i="5"/>
  <c r="BE104" i="5" s="1"/>
  <c r="BI103" i="5"/>
  <c r="BH103" i="5"/>
  <c r="BG103" i="5"/>
  <c r="BF103" i="5"/>
  <c r="T103" i="5"/>
  <c r="R103" i="5"/>
  <c r="P103" i="5"/>
  <c r="BK103" i="5"/>
  <c r="J103" i="5"/>
  <c r="BE103" i="5"/>
  <c r="BI102" i="5"/>
  <c r="BH102" i="5"/>
  <c r="BG102" i="5"/>
  <c r="BF102" i="5"/>
  <c r="T102" i="5"/>
  <c r="R102" i="5"/>
  <c r="P102" i="5"/>
  <c r="BK102" i="5"/>
  <c r="J102" i="5"/>
  <c r="BE102" i="5" s="1"/>
  <c r="BI101" i="5"/>
  <c r="BH101" i="5"/>
  <c r="BG101" i="5"/>
  <c r="BF101" i="5"/>
  <c r="T101" i="5"/>
  <c r="R101" i="5"/>
  <c r="P101" i="5"/>
  <c r="BK101" i="5"/>
  <c r="J101" i="5"/>
  <c r="BE101" i="5"/>
  <c r="BI100" i="5"/>
  <c r="BH100" i="5"/>
  <c r="BG100" i="5"/>
  <c r="BF100" i="5"/>
  <c r="T100" i="5"/>
  <c r="R100" i="5"/>
  <c r="P100" i="5"/>
  <c r="BK100" i="5"/>
  <c r="J100" i="5"/>
  <c r="BE100" i="5" s="1"/>
  <c r="BI99" i="5"/>
  <c r="BH99" i="5"/>
  <c r="BG99" i="5"/>
  <c r="BF99" i="5"/>
  <c r="T99" i="5"/>
  <c r="R99" i="5"/>
  <c r="P99" i="5"/>
  <c r="BK99" i="5"/>
  <c r="J99" i="5"/>
  <c r="BE99" i="5"/>
  <c r="BI98" i="5"/>
  <c r="BH98" i="5"/>
  <c r="BG98" i="5"/>
  <c r="BF98" i="5"/>
  <c r="F34" i="5" s="1"/>
  <c r="BA58" i="1" s="1"/>
  <c r="T98" i="5"/>
  <c r="T91" i="5" s="1"/>
  <c r="R98" i="5"/>
  <c r="P98" i="5"/>
  <c r="BK98" i="5"/>
  <c r="J98" i="5"/>
  <c r="BE98" i="5" s="1"/>
  <c r="BI97" i="5"/>
  <c r="BH97" i="5"/>
  <c r="BG97" i="5"/>
  <c r="BF97" i="5"/>
  <c r="T97" i="5"/>
  <c r="R97" i="5"/>
  <c r="P97" i="5"/>
  <c r="BK97" i="5"/>
  <c r="J97" i="5"/>
  <c r="BE97" i="5"/>
  <c r="BI96" i="5"/>
  <c r="BH96" i="5"/>
  <c r="BG96" i="5"/>
  <c r="BF96" i="5"/>
  <c r="T96" i="5"/>
  <c r="R96" i="5"/>
  <c r="P96" i="5"/>
  <c r="BK96" i="5"/>
  <c r="J96" i="5"/>
  <c r="BE96" i="5" s="1"/>
  <c r="BI95" i="5"/>
  <c r="BH95" i="5"/>
  <c r="BG95" i="5"/>
  <c r="F35" i="5" s="1"/>
  <c r="BB58" i="1" s="1"/>
  <c r="BF95" i="5"/>
  <c r="T95" i="5"/>
  <c r="R95" i="5"/>
  <c r="P95" i="5"/>
  <c r="P91" i="5" s="1"/>
  <c r="P90" i="5" s="1"/>
  <c r="P89" i="5" s="1"/>
  <c r="AU58" i="1" s="1"/>
  <c r="BK95" i="5"/>
  <c r="J95" i="5"/>
  <c r="BE95" i="5"/>
  <c r="BI94" i="5"/>
  <c r="BH94" i="5"/>
  <c r="BG94" i="5"/>
  <c r="BF94" i="5"/>
  <c r="T94" i="5"/>
  <c r="R94" i="5"/>
  <c r="P94" i="5"/>
  <c r="BK94" i="5"/>
  <c r="J94" i="5"/>
  <c r="BE94" i="5" s="1"/>
  <c r="BI93" i="5"/>
  <c r="BH93" i="5"/>
  <c r="F36" i="5" s="1"/>
  <c r="BC58" i="1" s="1"/>
  <c r="BG93" i="5"/>
  <c r="BF93" i="5"/>
  <c r="T93" i="5"/>
  <c r="R93" i="5"/>
  <c r="R91" i="5" s="1"/>
  <c r="P93" i="5"/>
  <c r="BK93" i="5"/>
  <c r="J93" i="5"/>
  <c r="BE93" i="5"/>
  <c r="J33" i="5" s="1"/>
  <c r="AV58" i="1" s="1"/>
  <c r="BI92" i="5"/>
  <c r="BH92" i="5"/>
  <c r="BG92" i="5"/>
  <c r="BF92" i="5"/>
  <c r="T92" i="5"/>
  <c r="R92" i="5"/>
  <c r="P92" i="5"/>
  <c r="BK92" i="5"/>
  <c r="BK91" i="5"/>
  <c r="J92" i="5"/>
  <c r="BE92" i="5" s="1"/>
  <c r="J85" i="5"/>
  <c r="F85" i="5"/>
  <c r="F83" i="5"/>
  <c r="E81" i="5"/>
  <c r="J54" i="5"/>
  <c r="F54" i="5"/>
  <c r="F52" i="5"/>
  <c r="E50" i="5"/>
  <c r="J24" i="5"/>
  <c r="E24" i="5"/>
  <c r="J55" i="5" s="1"/>
  <c r="J86" i="5"/>
  <c r="J23" i="5"/>
  <c r="J18" i="5"/>
  <c r="E18" i="5"/>
  <c r="J17" i="5"/>
  <c r="J12" i="5"/>
  <c r="E7" i="5"/>
  <c r="E48" i="5" s="1"/>
  <c r="E79" i="5"/>
  <c r="J37" i="4"/>
  <c r="J36" i="4"/>
  <c r="AY57" i="1"/>
  <c r="J35" i="4"/>
  <c r="AX57" i="1" s="1"/>
  <c r="BI223" i="4"/>
  <c r="BH223" i="4"/>
  <c r="BG223" i="4"/>
  <c r="BF223" i="4"/>
  <c r="T223" i="4"/>
  <c r="T220" i="4" s="1"/>
  <c r="R223" i="4"/>
  <c r="P223" i="4"/>
  <c r="BK223" i="4"/>
  <c r="J223" i="4"/>
  <c r="BE223" i="4" s="1"/>
  <c r="BI222" i="4"/>
  <c r="BH222" i="4"/>
  <c r="BG222" i="4"/>
  <c r="BF222" i="4"/>
  <c r="T222" i="4"/>
  <c r="R222" i="4"/>
  <c r="P222" i="4"/>
  <c r="P220" i="4" s="1"/>
  <c r="BK222" i="4"/>
  <c r="J222" i="4"/>
  <c r="BE222" i="4" s="1"/>
  <c r="BI221" i="4"/>
  <c r="BH221" i="4"/>
  <c r="BG221" i="4"/>
  <c r="BF221" i="4"/>
  <c r="T221" i="4"/>
  <c r="R221" i="4"/>
  <c r="R220" i="4" s="1"/>
  <c r="P221" i="4"/>
  <c r="BK221" i="4"/>
  <c r="BK220" i="4" s="1"/>
  <c r="J220" i="4" s="1"/>
  <c r="J66" i="4" s="1"/>
  <c r="J221" i="4"/>
  <c r="BE221" i="4" s="1"/>
  <c r="BI219" i="4"/>
  <c r="BH219" i="4"/>
  <c r="BG219" i="4"/>
  <c r="BF219" i="4"/>
  <c r="T219" i="4"/>
  <c r="R219" i="4"/>
  <c r="P219" i="4"/>
  <c r="BK219" i="4"/>
  <c r="J219" i="4"/>
  <c r="BE219" i="4"/>
  <c r="BI218" i="4"/>
  <c r="BH218" i="4"/>
  <c r="BG218" i="4"/>
  <c r="BF218" i="4"/>
  <c r="T218" i="4"/>
  <c r="R218" i="4"/>
  <c r="P218" i="4"/>
  <c r="BK218" i="4"/>
  <c r="J218" i="4"/>
  <c r="BE218" i="4" s="1"/>
  <c r="BI217" i="4"/>
  <c r="BH217" i="4"/>
  <c r="BG217" i="4"/>
  <c r="BF217" i="4"/>
  <c r="T217" i="4"/>
  <c r="R217" i="4"/>
  <c r="P217" i="4"/>
  <c r="BK217" i="4"/>
  <c r="J217" i="4"/>
  <c r="BE217" i="4"/>
  <c r="BI216" i="4"/>
  <c r="BH216" i="4"/>
  <c r="BG216" i="4"/>
  <c r="BF216" i="4"/>
  <c r="T216" i="4"/>
  <c r="R216" i="4"/>
  <c r="P216" i="4"/>
  <c r="BK216" i="4"/>
  <c r="J216" i="4"/>
  <c r="BE216" i="4" s="1"/>
  <c r="BI215" i="4"/>
  <c r="BH215" i="4"/>
  <c r="BG215" i="4"/>
  <c r="BF215" i="4"/>
  <c r="T215" i="4"/>
  <c r="R215" i="4"/>
  <c r="P215" i="4"/>
  <c r="BK215" i="4"/>
  <c r="J215" i="4"/>
  <c r="BE215" i="4"/>
  <c r="BI214" i="4"/>
  <c r="BH214" i="4"/>
  <c r="BG214" i="4"/>
  <c r="BF214" i="4"/>
  <c r="T214" i="4"/>
  <c r="R214" i="4"/>
  <c r="P214" i="4"/>
  <c r="BK214" i="4"/>
  <c r="J214" i="4"/>
  <c r="BE214" i="4" s="1"/>
  <c r="BI213" i="4"/>
  <c r="BH213" i="4"/>
  <c r="BG213" i="4"/>
  <c r="BF213" i="4"/>
  <c r="T213" i="4"/>
  <c r="T210" i="4" s="1"/>
  <c r="R213" i="4"/>
  <c r="P213" i="4"/>
  <c r="BK213" i="4"/>
  <c r="J213" i="4"/>
  <c r="BE213" i="4" s="1"/>
  <c r="BI212" i="4"/>
  <c r="BH212" i="4"/>
  <c r="BG212" i="4"/>
  <c r="BF212" i="4"/>
  <c r="T212" i="4"/>
  <c r="R212" i="4"/>
  <c r="P212" i="4"/>
  <c r="P210" i="4" s="1"/>
  <c r="BK212" i="4"/>
  <c r="J212" i="4"/>
  <c r="BE212" i="4" s="1"/>
  <c r="BI211" i="4"/>
  <c r="BH211" i="4"/>
  <c r="BG211" i="4"/>
  <c r="BF211" i="4"/>
  <c r="T211" i="4"/>
  <c r="R211" i="4"/>
  <c r="P211" i="4"/>
  <c r="BK211" i="4"/>
  <c r="J211" i="4"/>
  <c r="BE211" i="4" s="1"/>
  <c r="BI209" i="4"/>
  <c r="BH209" i="4"/>
  <c r="BG209" i="4"/>
  <c r="BF209" i="4"/>
  <c r="T209" i="4"/>
  <c r="R209" i="4"/>
  <c r="P209" i="4"/>
  <c r="BK209" i="4"/>
  <c r="J209" i="4"/>
  <c r="BE209" i="4"/>
  <c r="BI208" i="4"/>
  <c r="BH208" i="4"/>
  <c r="BG208" i="4"/>
  <c r="BF208" i="4"/>
  <c r="T208" i="4"/>
  <c r="R208" i="4"/>
  <c r="P208" i="4"/>
  <c r="BK208" i="4"/>
  <c r="J208" i="4"/>
  <c r="BE208" i="4" s="1"/>
  <c r="BI207" i="4"/>
  <c r="BH207" i="4"/>
  <c r="BG207" i="4"/>
  <c r="BF207" i="4"/>
  <c r="T207" i="4"/>
  <c r="R207" i="4"/>
  <c r="P207" i="4"/>
  <c r="BK207" i="4"/>
  <c r="J207" i="4"/>
  <c r="BE207" i="4"/>
  <c r="BI206" i="4"/>
  <c r="BH206" i="4"/>
  <c r="BG206" i="4"/>
  <c r="BF206" i="4"/>
  <c r="T206" i="4"/>
  <c r="R206" i="4"/>
  <c r="P206" i="4"/>
  <c r="BK206" i="4"/>
  <c r="J206" i="4"/>
  <c r="BE206" i="4" s="1"/>
  <c r="BI205" i="4"/>
  <c r="BH205" i="4"/>
  <c r="BG205" i="4"/>
  <c r="BF205" i="4"/>
  <c r="T205" i="4"/>
  <c r="R205" i="4"/>
  <c r="P205" i="4"/>
  <c r="BK205" i="4"/>
  <c r="J205" i="4"/>
  <c r="BE205" i="4"/>
  <c r="BI204" i="4"/>
  <c r="BH204" i="4"/>
  <c r="BG204" i="4"/>
  <c r="BF204" i="4"/>
  <c r="T204" i="4"/>
  <c r="R204" i="4"/>
  <c r="P204" i="4"/>
  <c r="BK204" i="4"/>
  <c r="J204" i="4"/>
  <c r="BE204" i="4" s="1"/>
  <c r="BI203" i="4"/>
  <c r="BH203" i="4"/>
  <c r="BG203" i="4"/>
  <c r="BF203" i="4"/>
  <c r="T203" i="4"/>
  <c r="R203" i="4"/>
  <c r="P203" i="4"/>
  <c r="BK203" i="4"/>
  <c r="J203" i="4"/>
  <c r="BE203" i="4" s="1"/>
  <c r="BI202" i="4"/>
  <c r="BH202" i="4"/>
  <c r="BG202" i="4"/>
  <c r="BF202" i="4"/>
  <c r="T202" i="4"/>
  <c r="R202" i="4"/>
  <c r="P202" i="4"/>
  <c r="BK202" i="4"/>
  <c r="J202" i="4"/>
  <c r="BE202" i="4" s="1"/>
  <c r="BI201" i="4"/>
  <c r="BH201" i="4"/>
  <c r="BG201" i="4"/>
  <c r="BF201" i="4"/>
  <c r="T201" i="4"/>
  <c r="R201" i="4"/>
  <c r="P201" i="4"/>
  <c r="BK201" i="4"/>
  <c r="J201" i="4"/>
  <c r="BE201" i="4"/>
  <c r="BI200" i="4"/>
  <c r="BH200" i="4"/>
  <c r="BG200" i="4"/>
  <c r="BF200" i="4"/>
  <c r="T200" i="4"/>
  <c r="R200" i="4"/>
  <c r="P200" i="4"/>
  <c r="BK200" i="4"/>
  <c r="J200" i="4"/>
  <c r="BE200" i="4" s="1"/>
  <c r="BI199" i="4"/>
  <c r="BH199" i="4"/>
  <c r="BG199" i="4"/>
  <c r="BF199" i="4"/>
  <c r="T199" i="4"/>
  <c r="R199" i="4"/>
  <c r="P199" i="4"/>
  <c r="BK199" i="4"/>
  <c r="J199" i="4"/>
  <c r="BE199" i="4"/>
  <c r="BI198" i="4"/>
  <c r="BH198" i="4"/>
  <c r="BG198" i="4"/>
  <c r="BF198" i="4"/>
  <c r="T198" i="4"/>
  <c r="R198" i="4"/>
  <c r="P198" i="4"/>
  <c r="BK198" i="4"/>
  <c r="J198" i="4"/>
  <c r="BE198" i="4" s="1"/>
  <c r="BI197" i="4"/>
  <c r="BH197" i="4"/>
  <c r="BG197" i="4"/>
  <c r="BF197" i="4"/>
  <c r="T197" i="4"/>
  <c r="R197" i="4"/>
  <c r="P197" i="4"/>
  <c r="BK197" i="4"/>
  <c r="J197" i="4"/>
  <c r="BE197" i="4"/>
  <c r="BI196" i="4"/>
  <c r="BH196" i="4"/>
  <c r="BG196" i="4"/>
  <c r="BF196" i="4"/>
  <c r="T196" i="4"/>
  <c r="R196" i="4"/>
  <c r="P196" i="4"/>
  <c r="BK196" i="4"/>
  <c r="J196" i="4"/>
  <c r="BE196" i="4" s="1"/>
  <c r="BI195" i="4"/>
  <c r="BH195" i="4"/>
  <c r="BG195" i="4"/>
  <c r="BF195" i="4"/>
  <c r="T195" i="4"/>
  <c r="R195" i="4"/>
  <c r="P195" i="4"/>
  <c r="BK195" i="4"/>
  <c r="J195" i="4"/>
  <c r="BE195" i="4" s="1"/>
  <c r="BI194" i="4"/>
  <c r="BH194" i="4"/>
  <c r="BG194" i="4"/>
  <c r="BF194" i="4"/>
  <c r="T194" i="4"/>
  <c r="R194" i="4"/>
  <c r="P194" i="4"/>
  <c r="BK194" i="4"/>
  <c r="J194" i="4"/>
  <c r="BE194" i="4" s="1"/>
  <c r="BI193" i="4"/>
  <c r="BH193" i="4"/>
  <c r="BG193" i="4"/>
  <c r="BF193" i="4"/>
  <c r="T193" i="4"/>
  <c r="R193" i="4"/>
  <c r="P193" i="4"/>
  <c r="BK193" i="4"/>
  <c r="J193" i="4"/>
  <c r="BE193" i="4"/>
  <c r="BI192" i="4"/>
  <c r="BH192" i="4"/>
  <c r="BG192" i="4"/>
  <c r="BF192" i="4"/>
  <c r="T192" i="4"/>
  <c r="R192" i="4"/>
  <c r="P192" i="4"/>
  <c r="BK192" i="4"/>
  <c r="J192" i="4"/>
  <c r="BE192" i="4" s="1"/>
  <c r="BI191" i="4"/>
  <c r="BH191" i="4"/>
  <c r="BG191" i="4"/>
  <c r="BF191" i="4"/>
  <c r="T191" i="4"/>
  <c r="R191" i="4"/>
  <c r="P191" i="4"/>
  <c r="BK191" i="4"/>
  <c r="J191" i="4"/>
  <c r="BE191" i="4"/>
  <c r="BI190" i="4"/>
  <c r="BH190" i="4"/>
  <c r="BG190" i="4"/>
  <c r="BF190" i="4"/>
  <c r="T190" i="4"/>
  <c r="R190" i="4"/>
  <c r="P190" i="4"/>
  <c r="BK190" i="4"/>
  <c r="J190" i="4"/>
  <c r="BE190" i="4" s="1"/>
  <c r="BI189" i="4"/>
  <c r="BH189" i="4"/>
  <c r="BG189" i="4"/>
  <c r="BF189" i="4"/>
  <c r="T189" i="4"/>
  <c r="R189" i="4"/>
  <c r="P189" i="4"/>
  <c r="BK189" i="4"/>
  <c r="J189" i="4"/>
  <c r="BE189" i="4"/>
  <c r="BI188" i="4"/>
  <c r="BH188" i="4"/>
  <c r="BG188" i="4"/>
  <c r="BF188" i="4"/>
  <c r="T188" i="4"/>
  <c r="R188" i="4"/>
  <c r="P188" i="4"/>
  <c r="BK188" i="4"/>
  <c r="J188" i="4"/>
  <c r="BE188" i="4" s="1"/>
  <c r="BI187" i="4"/>
  <c r="BH187" i="4"/>
  <c r="BG187" i="4"/>
  <c r="BF187" i="4"/>
  <c r="T187" i="4"/>
  <c r="R187" i="4"/>
  <c r="P187" i="4"/>
  <c r="BK187" i="4"/>
  <c r="J187" i="4"/>
  <c r="BE187" i="4" s="1"/>
  <c r="BI186" i="4"/>
  <c r="BH186" i="4"/>
  <c r="BG186" i="4"/>
  <c r="BF186" i="4"/>
  <c r="T186" i="4"/>
  <c r="R186" i="4"/>
  <c r="P186" i="4"/>
  <c r="BK186" i="4"/>
  <c r="J186" i="4"/>
  <c r="BE186" i="4" s="1"/>
  <c r="BI185" i="4"/>
  <c r="BH185" i="4"/>
  <c r="BG185" i="4"/>
  <c r="BF185" i="4"/>
  <c r="T185" i="4"/>
  <c r="R185" i="4"/>
  <c r="P185" i="4"/>
  <c r="BK185" i="4"/>
  <c r="J185" i="4"/>
  <c r="BE185" i="4"/>
  <c r="BI184" i="4"/>
  <c r="BH184" i="4"/>
  <c r="BG184" i="4"/>
  <c r="BF184" i="4"/>
  <c r="T184" i="4"/>
  <c r="R184" i="4"/>
  <c r="P184" i="4"/>
  <c r="BK184" i="4"/>
  <c r="J184" i="4"/>
  <c r="BE184" i="4" s="1"/>
  <c r="BI183" i="4"/>
  <c r="BH183" i="4"/>
  <c r="BG183" i="4"/>
  <c r="BF183" i="4"/>
  <c r="T183" i="4"/>
  <c r="R183" i="4"/>
  <c r="P183" i="4"/>
  <c r="BK183" i="4"/>
  <c r="J183" i="4"/>
  <c r="BE183" i="4"/>
  <c r="BI182" i="4"/>
  <c r="BH182" i="4"/>
  <c r="BG182" i="4"/>
  <c r="BF182" i="4"/>
  <c r="T182" i="4"/>
  <c r="R182" i="4"/>
  <c r="P182" i="4"/>
  <c r="BK182" i="4"/>
  <c r="J182" i="4"/>
  <c r="BE182" i="4" s="1"/>
  <c r="BI181" i="4"/>
  <c r="BH181" i="4"/>
  <c r="BG181" i="4"/>
  <c r="BF181" i="4"/>
  <c r="T181" i="4"/>
  <c r="R181" i="4"/>
  <c r="P181" i="4"/>
  <c r="BK181" i="4"/>
  <c r="J181" i="4"/>
  <c r="BE181" i="4"/>
  <c r="BI180" i="4"/>
  <c r="BH180" i="4"/>
  <c r="BG180" i="4"/>
  <c r="BF180" i="4"/>
  <c r="T180" i="4"/>
  <c r="R180" i="4"/>
  <c r="P180" i="4"/>
  <c r="BK180" i="4"/>
  <c r="J180" i="4"/>
  <c r="BE180" i="4" s="1"/>
  <c r="BI179" i="4"/>
  <c r="BH179" i="4"/>
  <c r="BG179" i="4"/>
  <c r="BF179" i="4"/>
  <c r="T179" i="4"/>
  <c r="R179" i="4"/>
  <c r="P179" i="4"/>
  <c r="BK179" i="4"/>
  <c r="J179" i="4"/>
  <c r="BE179" i="4" s="1"/>
  <c r="BI178" i="4"/>
  <c r="BH178" i="4"/>
  <c r="BG178" i="4"/>
  <c r="BF178" i="4"/>
  <c r="T178" i="4"/>
  <c r="R178" i="4"/>
  <c r="P178" i="4"/>
  <c r="BK178" i="4"/>
  <c r="J178" i="4"/>
  <c r="BE178" i="4" s="1"/>
  <c r="BI177" i="4"/>
  <c r="BH177" i="4"/>
  <c r="BG177" i="4"/>
  <c r="BF177" i="4"/>
  <c r="T177" i="4"/>
  <c r="R177" i="4"/>
  <c r="P177" i="4"/>
  <c r="BK177" i="4"/>
  <c r="J177" i="4"/>
  <c r="BE177" i="4"/>
  <c r="BI176" i="4"/>
  <c r="BH176" i="4"/>
  <c r="BG176" i="4"/>
  <c r="BF176" i="4"/>
  <c r="T176" i="4"/>
  <c r="R176" i="4"/>
  <c r="P176" i="4"/>
  <c r="BK176" i="4"/>
  <c r="J176" i="4"/>
  <c r="BE176" i="4" s="1"/>
  <c r="BI175" i="4"/>
  <c r="BH175" i="4"/>
  <c r="BG175" i="4"/>
  <c r="BF175" i="4"/>
  <c r="T175" i="4"/>
  <c r="R175" i="4"/>
  <c r="P175" i="4"/>
  <c r="BK175" i="4"/>
  <c r="J175" i="4"/>
  <c r="BE175" i="4"/>
  <c r="BI174" i="4"/>
  <c r="BH174" i="4"/>
  <c r="BG174" i="4"/>
  <c r="BF174" i="4"/>
  <c r="T174" i="4"/>
  <c r="R174" i="4"/>
  <c r="P174" i="4"/>
  <c r="BK174" i="4"/>
  <c r="J174" i="4"/>
  <c r="BE174" i="4"/>
  <c r="BI173" i="4"/>
  <c r="BH173" i="4"/>
  <c r="BG173" i="4"/>
  <c r="BF173" i="4"/>
  <c r="T173" i="4"/>
  <c r="R173" i="4"/>
  <c r="P173" i="4"/>
  <c r="BK173" i="4"/>
  <c r="J173" i="4"/>
  <c r="BE173" i="4"/>
  <c r="BI172" i="4"/>
  <c r="BH172" i="4"/>
  <c r="BG172" i="4"/>
  <c r="BF172" i="4"/>
  <c r="T172" i="4"/>
  <c r="R172" i="4"/>
  <c r="P172" i="4"/>
  <c r="BK172" i="4"/>
  <c r="J172" i="4"/>
  <c r="BE172" i="4"/>
  <c r="BI171" i="4"/>
  <c r="BH171" i="4"/>
  <c r="BG171" i="4"/>
  <c r="BF171" i="4"/>
  <c r="T171" i="4"/>
  <c r="R171" i="4"/>
  <c r="P171" i="4"/>
  <c r="BK171" i="4"/>
  <c r="J171" i="4"/>
  <c r="BE171" i="4"/>
  <c r="BI170" i="4"/>
  <c r="BH170" i="4"/>
  <c r="BG170" i="4"/>
  <c r="BF170" i="4"/>
  <c r="T170" i="4"/>
  <c r="R170" i="4"/>
  <c r="P170" i="4"/>
  <c r="BK170" i="4"/>
  <c r="J170" i="4"/>
  <c r="BE170" i="4"/>
  <c r="BI169" i="4"/>
  <c r="BH169" i="4"/>
  <c r="BG169" i="4"/>
  <c r="BF169" i="4"/>
  <c r="T169" i="4"/>
  <c r="R169" i="4"/>
  <c r="R167" i="4" s="1"/>
  <c r="P169" i="4"/>
  <c r="BK169" i="4"/>
  <c r="J169" i="4"/>
  <c r="BE169" i="4"/>
  <c r="BI168" i="4"/>
  <c r="BH168" i="4"/>
  <c r="BG168" i="4"/>
  <c r="BF168" i="4"/>
  <c r="T168" i="4"/>
  <c r="R168" i="4"/>
  <c r="P168" i="4"/>
  <c r="BK168" i="4"/>
  <c r="BK167" i="4" s="1"/>
  <c r="J167" i="4" s="1"/>
  <c r="J64" i="4" s="1"/>
  <c r="J168" i="4"/>
  <c r="BE168" i="4"/>
  <c r="BI166" i="4"/>
  <c r="BH166" i="4"/>
  <c r="BG166" i="4"/>
  <c r="BF166" i="4"/>
  <c r="T166" i="4"/>
  <c r="R166" i="4"/>
  <c r="P166" i="4"/>
  <c r="BK166" i="4"/>
  <c r="J166" i="4"/>
  <c r="BE166" i="4"/>
  <c r="BI165" i="4"/>
  <c r="BH165" i="4"/>
  <c r="BG165" i="4"/>
  <c r="BF165" i="4"/>
  <c r="T165" i="4"/>
  <c r="R165" i="4"/>
  <c r="P165" i="4"/>
  <c r="BK165" i="4"/>
  <c r="J165" i="4"/>
  <c r="BE165" i="4"/>
  <c r="BI164" i="4"/>
  <c r="BH164" i="4"/>
  <c r="BG164" i="4"/>
  <c r="BF164" i="4"/>
  <c r="T164" i="4"/>
  <c r="R164" i="4"/>
  <c r="P164" i="4"/>
  <c r="BK164" i="4"/>
  <c r="J164" i="4"/>
  <c r="BE164" i="4"/>
  <c r="BI163" i="4"/>
  <c r="BH163" i="4"/>
  <c r="BG163" i="4"/>
  <c r="BF163" i="4"/>
  <c r="T163" i="4"/>
  <c r="R163" i="4"/>
  <c r="P163" i="4"/>
  <c r="BK163" i="4"/>
  <c r="J163" i="4"/>
  <c r="BE163" i="4"/>
  <c r="BI162" i="4"/>
  <c r="BH162" i="4"/>
  <c r="BG162" i="4"/>
  <c r="BF162" i="4"/>
  <c r="T162" i="4"/>
  <c r="R162" i="4"/>
  <c r="P162" i="4"/>
  <c r="P159" i="4" s="1"/>
  <c r="BK162" i="4"/>
  <c r="BK159" i="4" s="1"/>
  <c r="J159" i="4" s="1"/>
  <c r="J63" i="4" s="1"/>
  <c r="J162" i="4"/>
  <c r="BE162" i="4"/>
  <c r="BI161" i="4"/>
  <c r="BH161" i="4"/>
  <c r="BG161" i="4"/>
  <c r="BF161" i="4"/>
  <c r="T161" i="4"/>
  <c r="T159" i="4" s="1"/>
  <c r="R161" i="4"/>
  <c r="R159" i="4" s="1"/>
  <c r="P161" i="4"/>
  <c r="BK161" i="4"/>
  <c r="J161" i="4"/>
  <c r="BE161" i="4"/>
  <c r="BI160" i="4"/>
  <c r="BH160" i="4"/>
  <c r="BG160" i="4"/>
  <c r="BF160" i="4"/>
  <c r="T160" i="4"/>
  <c r="R160" i="4"/>
  <c r="P160" i="4"/>
  <c r="BK160" i="4"/>
  <c r="J160" i="4"/>
  <c r="BE160" i="4"/>
  <c r="BI158" i="4"/>
  <c r="BH158" i="4"/>
  <c r="BG158" i="4"/>
  <c r="BF158" i="4"/>
  <c r="T158" i="4"/>
  <c r="R158" i="4"/>
  <c r="P158" i="4"/>
  <c r="BK158" i="4"/>
  <c r="J158" i="4"/>
  <c r="BE158" i="4"/>
  <c r="BI157" i="4"/>
  <c r="BH157" i="4"/>
  <c r="BG157" i="4"/>
  <c r="BF157" i="4"/>
  <c r="T157" i="4"/>
  <c r="R157" i="4"/>
  <c r="P157" i="4"/>
  <c r="BK157" i="4"/>
  <c r="J157" i="4"/>
  <c r="BE157" i="4" s="1"/>
  <c r="BI156" i="4"/>
  <c r="BH156" i="4"/>
  <c r="BG156" i="4"/>
  <c r="BF156" i="4"/>
  <c r="T156" i="4"/>
  <c r="R156" i="4"/>
  <c r="P156" i="4"/>
  <c r="BK156" i="4"/>
  <c r="J156" i="4"/>
  <c r="BE156" i="4"/>
  <c r="BI155" i="4"/>
  <c r="BH155" i="4"/>
  <c r="BG155" i="4"/>
  <c r="BF155" i="4"/>
  <c r="T155" i="4"/>
  <c r="R155" i="4"/>
  <c r="P155" i="4"/>
  <c r="BK155" i="4"/>
  <c r="J155" i="4"/>
  <c r="BE155" i="4" s="1"/>
  <c r="BI154" i="4"/>
  <c r="BH154" i="4"/>
  <c r="BG154" i="4"/>
  <c r="BF154" i="4"/>
  <c r="T154" i="4"/>
  <c r="R154" i="4"/>
  <c r="P154" i="4"/>
  <c r="BK154" i="4"/>
  <c r="J154" i="4"/>
  <c r="BE154" i="4"/>
  <c r="BI153" i="4"/>
  <c r="BH153" i="4"/>
  <c r="BG153" i="4"/>
  <c r="BF153" i="4"/>
  <c r="T153" i="4"/>
  <c r="R153" i="4"/>
  <c r="P153" i="4"/>
  <c r="BK153" i="4"/>
  <c r="J153" i="4"/>
  <c r="BE153" i="4" s="1"/>
  <c r="BI152" i="4"/>
  <c r="BH152" i="4"/>
  <c r="BG152" i="4"/>
  <c r="BF152" i="4"/>
  <c r="T152" i="4"/>
  <c r="R152" i="4"/>
  <c r="P152" i="4"/>
  <c r="BK152" i="4"/>
  <c r="J152" i="4"/>
  <c r="BE152" i="4"/>
  <c r="BI151" i="4"/>
  <c r="BH151" i="4"/>
  <c r="BG151" i="4"/>
  <c r="BF151" i="4"/>
  <c r="T151" i="4"/>
  <c r="R151" i="4"/>
  <c r="P151" i="4"/>
  <c r="BK151" i="4"/>
  <c r="J151" i="4"/>
  <c r="BE151" i="4" s="1"/>
  <c r="BI150" i="4"/>
  <c r="BH150" i="4"/>
  <c r="BG150" i="4"/>
  <c r="F35" i="4" s="1"/>
  <c r="BB57" i="1" s="1"/>
  <c r="BF150" i="4"/>
  <c r="T150" i="4"/>
  <c r="R150" i="4"/>
  <c r="R149" i="4"/>
  <c r="P150" i="4"/>
  <c r="BK150" i="4"/>
  <c r="BK149" i="4"/>
  <c r="J149" i="4" s="1"/>
  <c r="J62" i="4" s="1"/>
  <c r="J150" i="4"/>
  <c r="BE150" i="4"/>
  <c r="BI148" i="4"/>
  <c r="BH148" i="4"/>
  <c r="BG148" i="4"/>
  <c r="BF148" i="4"/>
  <c r="T148" i="4"/>
  <c r="R148" i="4"/>
  <c r="P148" i="4"/>
  <c r="BK148" i="4"/>
  <c r="J148" i="4"/>
  <c r="BE148" i="4"/>
  <c r="BI147" i="4"/>
  <c r="BH147" i="4"/>
  <c r="BG147" i="4"/>
  <c r="BF147" i="4"/>
  <c r="T147" i="4"/>
  <c r="R147" i="4"/>
  <c r="P147" i="4"/>
  <c r="BK147" i="4"/>
  <c r="J147" i="4"/>
  <c r="BE147" i="4"/>
  <c r="BI146" i="4"/>
  <c r="BH146" i="4"/>
  <c r="BG146" i="4"/>
  <c r="BF146" i="4"/>
  <c r="T146" i="4"/>
  <c r="R146" i="4"/>
  <c r="P146" i="4"/>
  <c r="BK146" i="4"/>
  <c r="J146" i="4"/>
  <c r="BE146" i="4"/>
  <c r="BI145" i="4"/>
  <c r="BH145" i="4"/>
  <c r="BG145" i="4"/>
  <c r="BF145" i="4"/>
  <c r="T145" i="4"/>
  <c r="R145" i="4"/>
  <c r="P145" i="4"/>
  <c r="BK145" i="4"/>
  <c r="J145" i="4"/>
  <c r="BE145" i="4"/>
  <c r="BI144" i="4"/>
  <c r="BH144" i="4"/>
  <c r="BG144" i="4"/>
  <c r="BF144" i="4"/>
  <c r="T144" i="4"/>
  <c r="R144" i="4"/>
  <c r="P144" i="4"/>
  <c r="BK144" i="4"/>
  <c r="J144" i="4"/>
  <c r="BE144" i="4"/>
  <c r="BI143" i="4"/>
  <c r="BH143" i="4"/>
  <c r="BG143" i="4"/>
  <c r="BF143" i="4"/>
  <c r="T143" i="4"/>
  <c r="R143" i="4"/>
  <c r="P143" i="4"/>
  <c r="BK143" i="4"/>
  <c r="J143" i="4"/>
  <c r="BE143" i="4"/>
  <c r="BI142" i="4"/>
  <c r="BH142" i="4"/>
  <c r="BG142" i="4"/>
  <c r="BF142" i="4"/>
  <c r="T142" i="4"/>
  <c r="R142" i="4"/>
  <c r="P142" i="4"/>
  <c r="BK142" i="4"/>
  <c r="J142" i="4"/>
  <c r="BE142" i="4"/>
  <c r="BI141" i="4"/>
  <c r="BH141" i="4"/>
  <c r="BG141" i="4"/>
  <c r="BF141" i="4"/>
  <c r="T141" i="4"/>
  <c r="R141" i="4"/>
  <c r="P141" i="4"/>
  <c r="BK141" i="4"/>
  <c r="J141" i="4"/>
  <c r="BE141" i="4"/>
  <c r="BI140" i="4"/>
  <c r="BH140" i="4"/>
  <c r="BG140" i="4"/>
  <c r="BF140" i="4"/>
  <c r="T140" i="4"/>
  <c r="R140" i="4"/>
  <c r="P140" i="4"/>
  <c r="BK140" i="4"/>
  <c r="J140" i="4"/>
  <c r="BE140" i="4"/>
  <c r="BI139" i="4"/>
  <c r="BH139" i="4"/>
  <c r="BG139" i="4"/>
  <c r="BF139" i="4"/>
  <c r="T139" i="4"/>
  <c r="R139" i="4"/>
  <c r="P139" i="4"/>
  <c r="BK139" i="4"/>
  <c r="J139" i="4"/>
  <c r="BE139" i="4"/>
  <c r="BI138" i="4"/>
  <c r="BH138" i="4"/>
  <c r="BG138" i="4"/>
  <c r="BF138" i="4"/>
  <c r="T138" i="4"/>
  <c r="R138" i="4"/>
  <c r="P138" i="4"/>
  <c r="BK138" i="4"/>
  <c r="J138" i="4"/>
  <c r="BE138" i="4"/>
  <c r="BI137" i="4"/>
  <c r="BH137" i="4"/>
  <c r="BG137" i="4"/>
  <c r="BF137" i="4"/>
  <c r="T137" i="4"/>
  <c r="R137" i="4"/>
  <c r="P137" i="4"/>
  <c r="BK137" i="4"/>
  <c r="J137" i="4"/>
  <c r="BE137" i="4"/>
  <c r="BI136" i="4"/>
  <c r="BH136" i="4"/>
  <c r="BG136" i="4"/>
  <c r="BF136" i="4"/>
  <c r="T136" i="4"/>
  <c r="R136" i="4"/>
  <c r="P136" i="4"/>
  <c r="BK136" i="4"/>
  <c r="J136" i="4"/>
  <c r="BE136" i="4"/>
  <c r="BI135" i="4"/>
  <c r="BH135" i="4"/>
  <c r="BG135" i="4"/>
  <c r="BF135" i="4"/>
  <c r="T135" i="4"/>
  <c r="R135" i="4"/>
  <c r="R132" i="4" s="1"/>
  <c r="P135" i="4"/>
  <c r="BK135" i="4"/>
  <c r="J135" i="4"/>
  <c r="BE135" i="4"/>
  <c r="BI134" i="4"/>
  <c r="BH134" i="4"/>
  <c r="BG134" i="4"/>
  <c r="BF134" i="4"/>
  <c r="T134" i="4"/>
  <c r="R134" i="4"/>
  <c r="P134" i="4"/>
  <c r="BK134" i="4"/>
  <c r="BK132" i="4" s="1"/>
  <c r="J134" i="4"/>
  <c r="BE134" i="4"/>
  <c r="BI133" i="4"/>
  <c r="BH133" i="4"/>
  <c r="BG133" i="4"/>
  <c r="BF133" i="4"/>
  <c r="T133" i="4"/>
  <c r="T132" i="4"/>
  <c r="R133" i="4"/>
  <c r="P133" i="4"/>
  <c r="P132" i="4" s="1"/>
  <c r="BK133" i="4"/>
  <c r="J132" i="4"/>
  <c r="J61" i="4" s="1"/>
  <c r="J133" i="4"/>
  <c r="BE133" i="4" s="1"/>
  <c r="BI131" i="4"/>
  <c r="BH131" i="4"/>
  <c r="BG131" i="4"/>
  <c r="BF131" i="4"/>
  <c r="T131" i="4"/>
  <c r="R131" i="4"/>
  <c r="P131" i="4"/>
  <c r="BK131" i="4"/>
  <c r="J131" i="4"/>
  <c r="BE131" i="4"/>
  <c r="BI130" i="4"/>
  <c r="BH130" i="4"/>
  <c r="BG130" i="4"/>
  <c r="BF130" i="4"/>
  <c r="T130" i="4"/>
  <c r="R130" i="4"/>
  <c r="P130" i="4"/>
  <c r="BK130" i="4"/>
  <c r="J130" i="4"/>
  <c r="BE130" i="4"/>
  <c r="BI129" i="4"/>
  <c r="BH129" i="4"/>
  <c r="BG129" i="4"/>
  <c r="BF129" i="4"/>
  <c r="T129" i="4"/>
  <c r="R129" i="4"/>
  <c r="P129" i="4"/>
  <c r="BK129" i="4"/>
  <c r="J129" i="4"/>
  <c r="BE129" i="4"/>
  <c r="BI128" i="4"/>
  <c r="BH128" i="4"/>
  <c r="BG128" i="4"/>
  <c r="BF128" i="4"/>
  <c r="T128" i="4"/>
  <c r="R128" i="4"/>
  <c r="P128" i="4"/>
  <c r="BK128" i="4"/>
  <c r="J128" i="4"/>
  <c r="BE128" i="4"/>
  <c r="BI127" i="4"/>
  <c r="BH127" i="4"/>
  <c r="BG127" i="4"/>
  <c r="BF127" i="4"/>
  <c r="T127" i="4"/>
  <c r="R127" i="4"/>
  <c r="P127" i="4"/>
  <c r="BK127" i="4"/>
  <c r="J127" i="4"/>
  <c r="BE127" i="4"/>
  <c r="BI126" i="4"/>
  <c r="BH126" i="4"/>
  <c r="BG126" i="4"/>
  <c r="BF126" i="4"/>
  <c r="T126" i="4"/>
  <c r="R126" i="4"/>
  <c r="P126" i="4"/>
  <c r="BK126" i="4"/>
  <c r="J126" i="4"/>
  <c r="BE126" i="4"/>
  <c r="BI125" i="4"/>
  <c r="BH125" i="4"/>
  <c r="BG125" i="4"/>
  <c r="BF125" i="4"/>
  <c r="T125" i="4"/>
  <c r="R125" i="4"/>
  <c r="P125" i="4"/>
  <c r="BK125" i="4"/>
  <c r="J125" i="4"/>
  <c r="BE125" i="4"/>
  <c r="BI124" i="4"/>
  <c r="BH124" i="4"/>
  <c r="BG124" i="4"/>
  <c r="BF124" i="4"/>
  <c r="T124" i="4"/>
  <c r="R124" i="4"/>
  <c r="P124" i="4"/>
  <c r="BK124" i="4"/>
  <c r="J124" i="4"/>
  <c r="BE124" i="4"/>
  <c r="BI123" i="4"/>
  <c r="BH123" i="4"/>
  <c r="BG123" i="4"/>
  <c r="BF123" i="4"/>
  <c r="T123" i="4"/>
  <c r="R123" i="4"/>
  <c r="P123" i="4"/>
  <c r="BK123" i="4"/>
  <c r="J123" i="4"/>
  <c r="BE123" i="4"/>
  <c r="BI122" i="4"/>
  <c r="BH122" i="4"/>
  <c r="BG122" i="4"/>
  <c r="BF122" i="4"/>
  <c r="T122" i="4"/>
  <c r="R122" i="4"/>
  <c r="P122" i="4"/>
  <c r="BK122" i="4"/>
  <c r="J122" i="4"/>
  <c r="BE122" i="4"/>
  <c r="BI121" i="4"/>
  <c r="BH121" i="4"/>
  <c r="BG121" i="4"/>
  <c r="BF121" i="4"/>
  <c r="T121" i="4"/>
  <c r="R121" i="4"/>
  <c r="P121" i="4"/>
  <c r="BK121" i="4"/>
  <c r="J121" i="4"/>
  <c r="BE121" i="4"/>
  <c r="BI120" i="4"/>
  <c r="BH120" i="4"/>
  <c r="BG120" i="4"/>
  <c r="BF120" i="4"/>
  <c r="T120" i="4"/>
  <c r="R120" i="4"/>
  <c r="P120" i="4"/>
  <c r="BK120" i="4"/>
  <c r="J120" i="4"/>
  <c r="BE120" i="4"/>
  <c r="BI119" i="4"/>
  <c r="BH119" i="4"/>
  <c r="BG119" i="4"/>
  <c r="BF119" i="4"/>
  <c r="T119" i="4"/>
  <c r="R119" i="4"/>
  <c r="P119" i="4"/>
  <c r="BK119" i="4"/>
  <c r="J119" i="4"/>
  <c r="BE119" i="4"/>
  <c r="BI118" i="4"/>
  <c r="BH118" i="4"/>
  <c r="BG118" i="4"/>
  <c r="BF118" i="4"/>
  <c r="T118" i="4"/>
  <c r="R118" i="4"/>
  <c r="P118" i="4"/>
  <c r="BK118" i="4"/>
  <c r="J118" i="4"/>
  <c r="BE118" i="4"/>
  <c r="BI117" i="4"/>
  <c r="BH117" i="4"/>
  <c r="BG117" i="4"/>
  <c r="BF117" i="4"/>
  <c r="T117" i="4"/>
  <c r="R117" i="4"/>
  <c r="P117" i="4"/>
  <c r="BK117" i="4"/>
  <c r="J117" i="4"/>
  <c r="BE117" i="4"/>
  <c r="BI116" i="4"/>
  <c r="BH116" i="4"/>
  <c r="BG116" i="4"/>
  <c r="BF116" i="4"/>
  <c r="T116" i="4"/>
  <c r="R116" i="4"/>
  <c r="P116" i="4"/>
  <c r="BK116" i="4"/>
  <c r="J116" i="4"/>
  <c r="BE116" i="4"/>
  <c r="BI115" i="4"/>
  <c r="BH115" i="4"/>
  <c r="BG115" i="4"/>
  <c r="BF115" i="4"/>
  <c r="T115" i="4"/>
  <c r="R115" i="4"/>
  <c r="P115" i="4"/>
  <c r="BK115" i="4"/>
  <c r="J115" i="4"/>
  <c r="BE115" i="4"/>
  <c r="BI114" i="4"/>
  <c r="BH114" i="4"/>
  <c r="BG114" i="4"/>
  <c r="BF114" i="4"/>
  <c r="T114" i="4"/>
  <c r="R114" i="4"/>
  <c r="P114" i="4"/>
  <c r="BK114" i="4"/>
  <c r="J114" i="4"/>
  <c r="BE114" i="4"/>
  <c r="BI113" i="4"/>
  <c r="BH113" i="4"/>
  <c r="BG113" i="4"/>
  <c r="BF113" i="4"/>
  <c r="T113" i="4"/>
  <c r="R113" i="4"/>
  <c r="P113" i="4"/>
  <c r="BK113" i="4"/>
  <c r="J113" i="4"/>
  <c r="BE113" i="4"/>
  <c r="BI112" i="4"/>
  <c r="BH112" i="4"/>
  <c r="BG112" i="4"/>
  <c r="BF112" i="4"/>
  <c r="T112" i="4"/>
  <c r="R112" i="4"/>
  <c r="P112" i="4"/>
  <c r="BK112" i="4"/>
  <c r="J112" i="4"/>
  <c r="BE112" i="4"/>
  <c r="BI111" i="4"/>
  <c r="BH111" i="4"/>
  <c r="BG111" i="4"/>
  <c r="BF111" i="4"/>
  <c r="T111" i="4"/>
  <c r="R111" i="4"/>
  <c r="P111" i="4"/>
  <c r="BK111" i="4"/>
  <c r="J111" i="4"/>
  <c r="BE111" i="4"/>
  <c r="BI110" i="4"/>
  <c r="BH110" i="4"/>
  <c r="BG110" i="4"/>
  <c r="BF110" i="4"/>
  <c r="T110" i="4"/>
  <c r="R110" i="4"/>
  <c r="P110" i="4"/>
  <c r="BK110" i="4"/>
  <c r="J110" i="4"/>
  <c r="BE110" i="4"/>
  <c r="BI109" i="4"/>
  <c r="BH109" i="4"/>
  <c r="BG109" i="4"/>
  <c r="BF109" i="4"/>
  <c r="T109" i="4"/>
  <c r="R109" i="4"/>
  <c r="P109" i="4"/>
  <c r="BK109" i="4"/>
  <c r="J109" i="4"/>
  <c r="BE109" i="4"/>
  <c r="BI108" i="4"/>
  <c r="BH108" i="4"/>
  <c r="BG108" i="4"/>
  <c r="BF108" i="4"/>
  <c r="T108" i="4"/>
  <c r="R108" i="4"/>
  <c r="P108" i="4"/>
  <c r="BK108" i="4"/>
  <c r="J108" i="4"/>
  <c r="BE108" i="4"/>
  <c r="BI107" i="4"/>
  <c r="BH107" i="4"/>
  <c r="BG107" i="4"/>
  <c r="BF107" i="4"/>
  <c r="T107" i="4"/>
  <c r="R107" i="4"/>
  <c r="P107" i="4"/>
  <c r="BK107" i="4"/>
  <c r="J107" i="4"/>
  <c r="BE107" i="4"/>
  <c r="BI106" i="4"/>
  <c r="BH106" i="4"/>
  <c r="BG106" i="4"/>
  <c r="BF106" i="4"/>
  <c r="T106" i="4"/>
  <c r="R106" i="4"/>
  <c r="P106" i="4"/>
  <c r="BK106" i="4"/>
  <c r="J106" i="4"/>
  <c r="BE106" i="4"/>
  <c r="BI105" i="4"/>
  <c r="BH105" i="4"/>
  <c r="BG105" i="4"/>
  <c r="BF105" i="4"/>
  <c r="T105" i="4"/>
  <c r="R105" i="4"/>
  <c r="P105" i="4"/>
  <c r="BK105" i="4"/>
  <c r="J105" i="4"/>
  <c r="BE105" i="4"/>
  <c r="BI104" i="4"/>
  <c r="BH104" i="4"/>
  <c r="BG104" i="4"/>
  <c r="BF104" i="4"/>
  <c r="T104" i="4"/>
  <c r="R104" i="4"/>
  <c r="P104" i="4"/>
  <c r="BK104" i="4"/>
  <c r="J104" i="4"/>
  <c r="BE104" i="4"/>
  <c r="BI103" i="4"/>
  <c r="BH103" i="4"/>
  <c r="BG103" i="4"/>
  <c r="BF103" i="4"/>
  <c r="T103" i="4"/>
  <c r="R103" i="4"/>
  <c r="P103" i="4"/>
  <c r="BK103" i="4"/>
  <c r="J103" i="4"/>
  <c r="BE103" i="4"/>
  <c r="BI102" i="4"/>
  <c r="BH102" i="4"/>
  <c r="BG102" i="4"/>
  <c r="BF102" i="4"/>
  <c r="T102" i="4"/>
  <c r="R102" i="4"/>
  <c r="P102" i="4"/>
  <c r="BK102" i="4"/>
  <c r="J102" i="4"/>
  <c r="BE102" i="4"/>
  <c r="BI101" i="4"/>
  <c r="BH101" i="4"/>
  <c r="BG101" i="4"/>
  <c r="BF101" i="4"/>
  <c r="T101" i="4"/>
  <c r="R101" i="4"/>
  <c r="P101" i="4"/>
  <c r="BK101" i="4"/>
  <c r="J101" i="4"/>
  <c r="BE101" i="4"/>
  <c r="BI100" i="4"/>
  <c r="BH100" i="4"/>
  <c r="BG100" i="4"/>
  <c r="BF100" i="4"/>
  <c r="T100" i="4"/>
  <c r="R100" i="4"/>
  <c r="P100" i="4"/>
  <c r="BK100" i="4"/>
  <c r="J100" i="4"/>
  <c r="BE100" i="4"/>
  <c r="BI99" i="4"/>
  <c r="BH99" i="4"/>
  <c r="BG99" i="4"/>
  <c r="BF99" i="4"/>
  <c r="T99" i="4"/>
  <c r="R99" i="4"/>
  <c r="P99" i="4"/>
  <c r="BK99" i="4"/>
  <c r="J99" i="4"/>
  <c r="BE99" i="4"/>
  <c r="BI98" i="4"/>
  <c r="BH98" i="4"/>
  <c r="BG98" i="4"/>
  <c r="BF98" i="4"/>
  <c r="T98" i="4"/>
  <c r="R98" i="4"/>
  <c r="P98" i="4"/>
  <c r="BK98" i="4"/>
  <c r="J98" i="4"/>
  <c r="BE98" i="4"/>
  <c r="BI97" i="4"/>
  <c r="BH97" i="4"/>
  <c r="BG97" i="4"/>
  <c r="BF97" i="4"/>
  <c r="T97" i="4"/>
  <c r="R97" i="4"/>
  <c r="P97" i="4"/>
  <c r="BK97" i="4"/>
  <c r="J97" i="4"/>
  <c r="BE97" i="4"/>
  <c r="BI96" i="4"/>
  <c r="BH96" i="4"/>
  <c r="BG96" i="4"/>
  <c r="BF96" i="4"/>
  <c r="T96" i="4"/>
  <c r="R96" i="4"/>
  <c r="P96" i="4"/>
  <c r="BK96" i="4"/>
  <c r="J96" i="4"/>
  <c r="BE96" i="4"/>
  <c r="BI95" i="4"/>
  <c r="BH95" i="4"/>
  <c r="BG95" i="4"/>
  <c r="BF95" i="4"/>
  <c r="T95" i="4"/>
  <c r="R95" i="4"/>
  <c r="P95" i="4"/>
  <c r="BK95" i="4"/>
  <c r="J95" i="4"/>
  <c r="BE95" i="4"/>
  <c r="BI94" i="4"/>
  <c r="BH94" i="4"/>
  <c r="BG94" i="4"/>
  <c r="BF94" i="4"/>
  <c r="T94" i="4"/>
  <c r="R94" i="4"/>
  <c r="P94" i="4"/>
  <c r="BK94" i="4"/>
  <c r="J94" i="4"/>
  <c r="BE94" i="4"/>
  <c r="BI93" i="4"/>
  <c r="BH93" i="4"/>
  <c r="BG93" i="4"/>
  <c r="BF93" i="4"/>
  <c r="T93" i="4"/>
  <c r="R93" i="4"/>
  <c r="P93" i="4"/>
  <c r="BK93" i="4"/>
  <c r="J93" i="4"/>
  <c r="BE93" i="4"/>
  <c r="BI92" i="4"/>
  <c r="BH92" i="4"/>
  <c r="BG92" i="4"/>
  <c r="BF92" i="4"/>
  <c r="T92" i="4"/>
  <c r="R92" i="4"/>
  <c r="P92" i="4"/>
  <c r="BK92" i="4"/>
  <c r="J92" i="4"/>
  <c r="BE92" i="4"/>
  <c r="BI91" i="4"/>
  <c r="BH91" i="4"/>
  <c r="BG91" i="4"/>
  <c r="BF91" i="4"/>
  <c r="T91" i="4"/>
  <c r="R91" i="4"/>
  <c r="P91" i="4"/>
  <c r="BK91" i="4"/>
  <c r="J91" i="4"/>
  <c r="BE91" i="4"/>
  <c r="BI90" i="4"/>
  <c r="BH90" i="4"/>
  <c r="BG90" i="4"/>
  <c r="BF90" i="4"/>
  <c r="J34" i="4" s="1"/>
  <c r="AW57" i="1" s="1"/>
  <c r="T90" i="4"/>
  <c r="R90" i="4"/>
  <c r="P90" i="4"/>
  <c r="P87" i="4" s="1"/>
  <c r="BK90" i="4"/>
  <c r="BK87" i="4" s="1"/>
  <c r="J90" i="4"/>
  <c r="BE90" i="4"/>
  <c r="BI89" i="4"/>
  <c r="BH89" i="4"/>
  <c r="BG89" i="4"/>
  <c r="BF89" i="4"/>
  <c r="T89" i="4"/>
  <c r="R89" i="4"/>
  <c r="P89" i="4"/>
  <c r="BK89" i="4"/>
  <c r="J89" i="4"/>
  <c r="BE89" i="4"/>
  <c r="BI88" i="4"/>
  <c r="BH88" i="4"/>
  <c r="BG88" i="4"/>
  <c r="BF88" i="4"/>
  <c r="T88" i="4"/>
  <c r="T87" i="4"/>
  <c r="R88" i="4"/>
  <c r="R87" i="4"/>
  <c r="P88" i="4"/>
  <c r="BK88" i="4"/>
  <c r="J87" i="4"/>
  <c r="J60" i="4" s="1"/>
  <c r="J88" i="4"/>
  <c r="BE88" i="4"/>
  <c r="J82" i="4"/>
  <c r="F82" i="4"/>
  <c r="F80" i="4"/>
  <c r="E78" i="4"/>
  <c r="J54" i="4"/>
  <c r="F54" i="4"/>
  <c r="F52" i="4"/>
  <c r="E50" i="4"/>
  <c r="J24" i="4"/>
  <c r="E24" i="4"/>
  <c r="J83" i="4"/>
  <c r="J55" i="4"/>
  <c r="J23" i="4"/>
  <c r="J18" i="4"/>
  <c r="E18" i="4"/>
  <c r="F55" i="4" s="1"/>
  <c r="F83" i="4"/>
  <c r="J17" i="4"/>
  <c r="J12" i="4"/>
  <c r="J80" i="4"/>
  <c r="J52" i="4"/>
  <c r="E7" i="4"/>
  <c r="J37" i="3"/>
  <c r="J36" i="3"/>
  <c r="AY56" i="1" s="1"/>
  <c r="J35" i="3"/>
  <c r="AX56" i="1"/>
  <c r="BI105" i="3"/>
  <c r="BH105" i="3"/>
  <c r="BG105" i="3"/>
  <c r="BF105" i="3"/>
  <c r="T105" i="3"/>
  <c r="T104" i="3" s="1"/>
  <c r="R105" i="3"/>
  <c r="R104" i="3"/>
  <c r="P105" i="3"/>
  <c r="P104" i="3" s="1"/>
  <c r="BK105" i="3"/>
  <c r="BK104" i="3"/>
  <c r="J104" i="3"/>
  <c r="J62" i="3" s="1"/>
  <c r="J105" i="3"/>
  <c r="BE105" i="3"/>
  <c r="BI103" i="3"/>
  <c r="BH103" i="3"/>
  <c r="BG103" i="3"/>
  <c r="BF103" i="3"/>
  <c r="T103" i="3"/>
  <c r="R103" i="3"/>
  <c r="P103" i="3"/>
  <c r="BK103" i="3"/>
  <c r="J103" i="3"/>
  <c r="BE103" i="3" s="1"/>
  <c r="BI102" i="3"/>
  <c r="BH102" i="3"/>
  <c r="BG102" i="3"/>
  <c r="BF102" i="3"/>
  <c r="T102" i="3"/>
  <c r="R102" i="3"/>
  <c r="P102" i="3"/>
  <c r="BK102" i="3"/>
  <c r="J102" i="3"/>
  <c r="BE102" i="3"/>
  <c r="BI101" i="3"/>
  <c r="BH101" i="3"/>
  <c r="BG101" i="3"/>
  <c r="BF101" i="3"/>
  <c r="T101" i="3"/>
  <c r="R101" i="3"/>
  <c r="P101" i="3"/>
  <c r="BK101" i="3"/>
  <c r="J101" i="3"/>
  <c r="BE101" i="3" s="1"/>
  <c r="BI100" i="3"/>
  <c r="BH100" i="3"/>
  <c r="BG100" i="3"/>
  <c r="BF100" i="3"/>
  <c r="T100" i="3"/>
  <c r="R100" i="3"/>
  <c r="P100" i="3"/>
  <c r="BK100" i="3"/>
  <c r="J100" i="3"/>
  <c r="BE100" i="3"/>
  <c r="BI99" i="3"/>
  <c r="BH99" i="3"/>
  <c r="BG99" i="3"/>
  <c r="BF99" i="3"/>
  <c r="T99" i="3"/>
  <c r="R99" i="3"/>
  <c r="P99" i="3"/>
  <c r="BK99" i="3"/>
  <c r="J99" i="3"/>
  <c r="BE99" i="3" s="1"/>
  <c r="BI98" i="3"/>
  <c r="BH98" i="3"/>
  <c r="BG98" i="3"/>
  <c r="BF98" i="3"/>
  <c r="T98" i="3"/>
  <c r="R98" i="3"/>
  <c r="P98" i="3"/>
  <c r="BK98" i="3"/>
  <c r="J98" i="3"/>
  <c r="BE98" i="3"/>
  <c r="BI97" i="3"/>
  <c r="BH97" i="3"/>
  <c r="BG97" i="3"/>
  <c r="BF97" i="3"/>
  <c r="T97" i="3"/>
  <c r="R97" i="3"/>
  <c r="P97" i="3"/>
  <c r="BK97" i="3"/>
  <c r="J97" i="3"/>
  <c r="BE97" i="3" s="1"/>
  <c r="BI96" i="3"/>
  <c r="BH96" i="3"/>
  <c r="BG96" i="3"/>
  <c r="BF96" i="3"/>
  <c r="T96" i="3"/>
  <c r="R96" i="3"/>
  <c r="P96" i="3"/>
  <c r="BK96" i="3"/>
  <c r="J96" i="3"/>
  <c r="BE96" i="3"/>
  <c r="BI95" i="3"/>
  <c r="BH95" i="3"/>
  <c r="BG95" i="3"/>
  <c r="BF95" i="3"/>
  <c r="T95" i="3"/>
  <c r="R95" i="3"/>
  <c r="P95" i="3"/>
  <c r="BK95" i="3"/>
  <c r="J95" i="3"/>
  <c r="BE95" i="3" s="1"/>
  <c r="BI94" i="3"/>
  <c r="BH94" i="3"/>
  <c r="BG94" i="3"/>
  <c r="BF94" i="3"/>
  <c r="T94" i="3"/>
  <c r="R94" i="3"/>
  <c r="R93" i="3" s="1"/>
  <c r="P94" i="3"/>
  <c r="BK94" i="3"/>
  <c r="BK93" i="3" s="1"/>
  <c r="J93" i="3" s="1"/>
  <c r="J61" i="3" s="1"/>
  <c r="J94" i="3"/>
  <c r="BE94" i="3"/>
  <c r="BI92" i="3"/>
  <c r="BH92" i="3"/>
  <c r="BG92" i="3"/>
  <c r="BF92" i="3"/>
  <c r="T92" i="3"/>
  <c r="R92" i="3"/>
  <c r="P92" i="3"/>
  <c r="BK92" i="3"/>
  <c r="J92" i="3"/>
  <c r="BE92" i="3"/>
  <c r="BI91" i="3"/>
  <c r="BH91" i="3"/>
  <c r="BG91" i="3"/>
  <c r="BF91" i="3"/>
  <c r="T91" i="3"/>
  <c r="R91" i="3"/>
  <c r="P91" i="3"/>
  <c r="BK91" i="3"/>
  <c r="J91" i="3"/>
  <c r="BE91" i="3" s="1"/>
  <c r="J33" i="3" s="1"/>
  <c r="AV56" i="1" s="1"/>
  <c r="AT56" i="1" s="1"/>
  <c r="BI90" i="3"/>
  <c r="BH90" i="3"/>
  <c r="BG90" i="3"/>
  <c r="BF90" i="3"/>
  <c r="T90" i="3"/>
  <c r="R90" i="3"/>
  <c r="P90" i="3"/>
  <c r="BK90" i="3"/>
  <c r="J90" i="3"/>
  <c r="BE90" i="3"/>
  <c r="BI89" i="3"/>
  <c r="BH89" i="3"/>
  <c r="BG89" i="3"/>
  <c r="BF89" i="3"/>
  <c r="T89" i="3"/>
  <c r="R89" i="3"/>
  <c r="P89" i="3"/>
  <c r="BK89" i="3"/>
  <c r="J89" i="3"/>
  <c r="BE89" i="3" s="1"/>
  <c r="BI88" i="3"/>
  <c r="BH88" i="3"/>
  <c r="BG88" i="3"/>
  <c r="BF88" i="3"/>
  <c r="T88" i="3"/>
  <c r="R88" i="3"/>
  <c r="P88" i="3"/>
  <c r="BK88" i="3"/>
  <c r="J88" i="3"/>
  <c r="BE88" i="3"/>
  <c r="BI87" i="3"/>
  <c r="BH87" i="3"/>
  <c r="BG87" i="3"/>
  <c r="BF87" i="3"/>
  <c r="T87" i="3"/>
  <c r="R87" i="3"/>
  <c r="P87" i="3"/>
  <c r="BK87" i="3"/>
  <c r="J87" i="3"/>
  <c r="BE87" i="3" s="1"/>
  <c r="BI86" i="3"/>
  <c r="BH86" i="3"/>
  <c r="F36" i="3" s="1"/>
  <c r="BC56" i="1" s="1"/>
  <c r="BG86" i="3"/>
  <c r="BF86" i="3"/>
  <c r="T86" i="3"/>
  <c r="R86" i="3"/>
  <c r="P86" i="3"/>
  <c r="BK86" i="3"/>
  <c r="J86" i="3"/>
  <c r="BE86" i="3"/>
  <c r="BI85" i="3"/>
  <c r="BH85" i="3"/>
  <c r="BG85" i="3"/>
  <c r="BF85" i="3"/>
  <c r="T85" i="3"/>
  <c r="R85" i="3"/>
  <c r="P85" i="3"/>
  <c r="BK85" i="3"/>
  <c r="J85" i="3"/>
  <c r="BE85" i="3" s="1"/>
  <c r="BI84" i="3"/>
  <c r="BH84" i="3"/>
  <c r="BG84" i="3"/>
  <c r="BF84" i="3"/>
  <c r="F34" i="3" s="1"/>
  <c r="BA56" i="1" s="1"/>
  <c r="J34" i="3"/>
  <c r="AW56" i="1" s="1"/>
  <c r="T84" i="3"/>
  <c r="T83" i="3" s="1"/>
  <c r="R84" i="3"/>
  <c r="R83" i="3"/>
  <c r="P84" i="3"/>
  <c r="BK84" i="3"/>
  <c r="BK83" i="3"/>
  <c r="J83" i="3"/>
  <c r="J84" i="3"/>
  <c r="BE84" i="3"/>
  <c r="J60" i="3"/>
  <c r="J78" i="3"/>
  <c r="F78" i="3"/>
  <c r="F76" i="3"/>
  <c r="E74" i="3"/>
  <c r="J54" i="3"/>
  <c r="F54" i="3"/>
  <c r="F52" i="3"/>
  <c r="E50" i="3"/>
  <c r="J24" i="3"/>
  <c r="E24" i="3"/>
  <c r="J55" i="3" s="1"/>
  <c r="J79" i="3"/>
  <c r="J23" i="3"/>
  <c r="J18" i="3"/>
  <c r="E18" i="3"/>
  <c r="J17" i="3"/>
  <c r="J12" i="3"/>
  <c r="E7" i="3"/>
  <c r="E48" i="3" s="1"/>
  <c r="E72" i="3"/>
  <c r="J37" i="2"/>
  <c r="J36" i="2"/>
  <c r="AY55" i="1"/>
  <c r="J35" i="2"/>
  <c r="AX55" i="1"/>
  <c r="BI1128" i="2"/>
  <c r="BH1128" i="2"/>
  <c r="BG1128" i="2"/>
  <c r="BF1128" i="2"/>
  <c r="T1128" i="2"/>
  <c r="T1126" i="2" s="1"/>
  <c r="R1128" i="2"/>
  <c r="P1128" i="2"/>
  <c r="BK1128" i="2"/>
  <c r="J1128" i="2"/>
  <c r="BE1128" i="2"/>
  <c r="BI1127" i="2"/>
  <c r="BH1127" i="2"/>
  <c r="BG1127" i="2"/>
  <c r="BF1127" i="2"/>
  <c r="T1127" i="2"/>
  <c r="R1127" i="2"/>
  <c r="R1126" i="2"/>
  <c r="P1127" i="2"/>
  <c r="P1126" i="2"/>
  <c r="BK1127" i="2"/>
  <c r="BK1126" i="2"/>
  <c r="J1126" i="2" s="1"/>
  <c r="J88" i="2" s="1"/>
  <c r="J1127" i="2"/>
  <c r="BE1127" i="2"/>
  <c r="BI1125" i="2"/>
  <c r="BH1125" i="2"/>
  <c r="BG1125" i="2"/>
  <c r="BF1125" i="2"/>
  <c r="T1125" i="2"/>
  <c r="R1125" i="2"/>
  <c r="P1125" i="2"/>
  <c r="P1121" i="2" s="1"/>
  <c r="BK1125" i="2"/>
  <c r="BK1121" i="2" s="1"/>
  <c r="J1121" i="2" s="1"/>
  <c r="J87" i="2" s="1"/>
  <c r="J1125" i="2"/>
  <c r="BE1125" i="2"/>
  <c r="BI1123" i="2"/>
  <c r="BH1123" i="2"/>
  <c r="BG1123" i="2"/>
  <c r="BF1123" i="2"/>
  <c r="T1123" i="2"/>
  <c r="T1121" i="2" s="1"/>
  <c r="R1123" i="2"/>
  <c r="R1121" i="2" s="1"/>
  <c r="P1123" i="2"/>
  <c r="BK1123" i="2"/>
  <c r="J1123" i="2"/>
  <c r="BE1123" i="2"/>
  <c r="BI1122" i="2"/>
  <c r="BH1122" i="2"/>
  <c r="BG1122" i="2"/>
  <c r="BF1122" i="2"/>
  <c r="T1122" i="2"/>
  <c r="R1122" i="2"/>
  <c r="P1122" i="2"/>
  <c r="BK1122" i="2"/>
  <c r="J1122" i="2"/>
  <c r="BE1122" i="2"/>
  <c r="BI1120" i="2"/>
  <c r="BH1120" i="2"/>
  <c r="BG1120" i="2"/>
  <c r="BF1120" i="2"/>
  <c r="T1120" i="2"/>
  <c r="R1120" i="2"/>
  <c r="P1120" i="2"/>
  <c r="BK1120" i="2"/>
  <c r="BK1118" i="2" s="1"/>
  <c r="J1118" i="2" s="1"/>
  <c r="J86" i="2" s="1"/>
  <c r="J1120" i="2"/>
  <c r="BE1120" i="2"/>
  <c r="BI1119" i="2"/>
  <c r="BH1119" i="2"/>
  <c r="BG1119" i="2"/>
  <c r="BF1119" i="2"/>
  <c r="T1119" i="2"/>
  <c r="T1118" i="2"/>
  <c r="R1119" i="2"/>
  <c r="R1118" i="2"/>
  <c r="P1119" i="2"/>
  <c r="P1118" i="2"/>
  <c r="BK1119" i="2"/>
  <c r="J1119" i="2"/>
  <c r="BE1119" i="2" s="1"/>
  <c r="BI1116" i="2"/>
  <c r="BH1116" i="2"/>
  <c r="BG1116" i="2"/>
  <c r="BF1116" i="2"/>
  <c r="T1116" i="2"/>
  <c r="R1116" i="2"/>
  <c r="R1112" i="2" s="1"/>
  <c r="P1116" i="2"/>
  <c r="BK1116" i="2"/>
  <c r="J1116" i="2"/>
  <c r="BE1116" i="2"/>
  <c r="BI1114" i="2"/>
  <c r="BH1114" i="2"/>
  <c r="BG1114" i="2"/>
  <c r="BF1114" i="2"/>
  <c r="T1114" i="2"/>
  <c r="R1114" i="2"/>
  <c r="P1114" i="2"/>
  <c r="P1112" i="2" s="1"/>
  <c r="BK1114" i="2"/>
  <c r="J1114" i="2"/>
  <c r="BE1114" i="2"/>
  <c r="BI1113" i="2"/>
  <c r="BH1113" i="2"/>
  <c r="BG1113" i="2"/>
  <c r="BF1113" i="2"/>
  <c r="T1113" i="2"/>
  <c r="T1112" i="2"/>
  <c r="T1111" i="2" s="1"/>
  <c r="R1113" i="2"/>
  <c r="P1113" i="2"/>
  <c r="BK1113" i="2"/>
  <c r="BK1112" i="2" s="1"/>
  <c r="J1113" i="2"/>
  <c r="BE1113" i="2"/>
  <c r="BI1109" i="2"/>
  <c r="BH1109" i="2"/>
  <c r="BG1109" i="2"/>
  <c r="BF1109" i="2"/>
  <c r="T1109" i="2"/>
  <c r="R1109" i="2"/>
  <c r="P1109" i="2"/>
  <c r="BK1109" i="2"/>
  <c r="J1109" i="2"/>
  <c r="BE1109" i="2"/>
  <c r="BI1105" i="2"/>
  <c r="BH1105" i="2"/>
  <c r="BG1105" i="2"/>
  <c r="BF1105" i="2"/>
  <c r="T1105" i="2"/>
  <c r="R1105" i="2"/>
  <c r="P1105" i="2"/>
  <c r="BK1105" i="2"/>
  <c r="J1105" i="2"/>
  <c r="BE1105" i="2"/>
  <c r="BI1103" i="2"/>
  <c r="BH1103" i="2"/>
  <c r="BG1103" i="2"/>
  <c r="BF1103" i="2"/>
  <c r="T1103" i="2"/>
  <c r="R1103" i="2"/>
  <c r="P1103" i="2"/>
  <c r="BK1103" i="2"/>
  <c r="J1103" i="2"/>
  <c r="BE1103" i="2"/>
  <c r="BI1099" i="2"/>
  <c r="BH1099" i="2"/>
  <c r="BG1099" i="2"/>
  <c r="BF1099" i="2"/>
  <c r="T1099" i="2"/>
  <c r="R1099" i="2"/>
  <c r="P1099" i="2"/>
  <c r="BK1099" i="2"/>
  <c r="J1099" i="2"/>
  <c r="BE1099" i="2"/>
  <c r="BI1097" i="2"/>
  <c r="BH1097" i="2"/>
  <c r="BG1097" i="2"/>
  <c r="BF1097" i="2"/>
  <c r="T1097" i="2"/>
  <c r="R1097" i="2"/>
  <c r="P1097" i="2"/>
  <c r="BK1097" i="2"/>
  <c r="J1097" i="2"/>
  <c r="BE1097" i="2"/>
  <c r="BI1090" i="2"/>
  <c r="BH1090" i="2"/>
  <c r="BG1090" i="2"/>
  <c r="BF1090" i="2"/>
  <c r="T1090" i="2"/>
  <c r="R1090" i="2"/>
  <c r="P1090" i="2"/>
  <c r="BK1090" i="2"/>
  <c r="J1090" i="2"/>
  <c r="BE1090" i="2"/>
  <c r="BI1088" i="2"/>
  <c r="BH1088" i="2"/>
  <c r="BG1088" i="2"/>
  <c r="BF1088" i="2"/>
  <c r="T1088" i="2"/>
  <c r="R1088" i="2"/>
  <c r="P1088" i="2"/>
  <c r="P1076" i="2" s="1"/>
  <c r="BK1088" i="2"/>
  <c r="BK1076" i="2" s="1"/>
  <c r="J1076" i="2" s="1"/>
  <c r="J83" i="2" s="1"/>
  <c r="J1088" i="2"/>
  <c r="BE1088" i="2"/>
  <c r="BI1081" i="2"/>
  <c r="BH1081" i="2"/>
  <c r="BG1081" i="2"/>
  <c r="BF1081" i="2"/>
  <c r="T1081" i="2"/>
  <c r="T1076" i="2" s="1"/>
  <c r="R1081" i="2"/>
  <c r="R1076" i="2" s="1"/>
  <c r="P1081" i="2"/>
  <c r="BK1081" i="2"/>
  <c r="J1081" i="2"/>
  <c r="BE1081" i="2"/>
  <c r="BI1077" i="2"/>
  <c r="BH1077" i="2"/>
  <c r="BG1077" i="2"/>
  <c r="BF1077" i="2"/>
  <c r="T1077" i="2"/>
  <c r="R1077" i="2"/>
  <c r="P1077" i="2"/>
  <c r="BK1077" i="2"/>
  <c r="J1077" i="2"/>
  <c r="BE1077" i="2"/>
  <c r="BI1049" i="2"/>
  <c r="BH1049" i="2"/>
  <c r="BG1049" i="2"/>
  <c r="BF1049" i="2"/>
  <c r="T1049" i="2"/>
  <c r="R1049" i="2"/>
  <c r="P1049" i="2"/>
  <c r="P994" i="2" s="1"/>
  <c r="BK1049" i="2"/>
  <c r="J1049" i="2"/>
  <c r="BE1049" i="2"/>
  <c r="BI1022" i="2"/>
  <c r="BH1022" i="2"/>
  <c r="BG1022" i="2"/>
  <c r="BF1022" i="2"/>
  <c r="T1022" i="2"/>
  <c r="T994" i="2" s="1"/>
  <c r="R1022" i="2"/>
  <c r="P1022" i="2"/>
  <c r="BK1022" i="2"/>
  <c r="J1022" i="2"/>
  <c r="BE1022" i="2"/>
  <c r="BI995" i="2"/>
  <c r="BH995" i="2"/>
  <c r="BG995" i="2"/>
  <c r="BF995" i="2"/>
  <c r="T995" i="2"/>
  <c r="R995" i="2"/>
  <c r="R994" i="2"/>
  <c r="P995" i="2"/>
  <c r="BK995" i="2"/>
  <c r="BK994" i="2"/>
  <c r="J994" i="2" s="1"/>
  <c r="J82" i="2" s="1"/>
  <c r="J995" i="2"/>
  <c r="BE995" i="2"/>
  <c r="BI991" i="2"/>
  <c r="BH991" i="2"/>
  <c r="BG991" i="2"/>
  <c r="BF991" i="2"/>
  <c r="T991" i="2"/>
  <c r="R991" i="2"/>
  <c r="P991" i="2"/>
  <c r="BK991" i="2"/>
  <c r="J991" i="2"/>
  <c r="BE991" i="2"/>
  <c r="BI988" i="2"/>
  <c r="BH988" i="2"/>
  <c r="BG988" i="2"/>
  <c r="BF988" i="2"/>
  <c r="T988" i="2"/>
  <c r="R988" i="2"/>
  <c r="P988" i="2"/>
  <c r="BK988" i="2"/>
  <c r="J988" i="2"/>
  <c r="BE988" i="2"/>
  <c r="BI985" i="2"/>
  <c r="BH985" i="2"/>
  <c r="BG985" i="2"/>
  <c r="BF985" i="2"/>
  <c r="T985" i="2"/>
  <c r="R985" i="2"/>
  <c r="P985" i="2"/>
  <c r="BK985" i="2"/>
  <c r="J985" i="2"/>
  <c r="BE985" i="2"/>
  <c r="BI982" i="2"/>
  <c r="BH982" i="2"/>
  <c r="BG982" i="2"/>
  <c r="BF982" i="2"/>
  <c r="T982" i="2"/>
  <c r="R982" i="2"/>
  <c r="P982" i="2"/>
  <c r="BK982" i="2"/>
  <c r="J982" i="2"/>
  <c r="BE982" i="2"/>
  <c r="BI978" i="2"/>
  <c r="BH978" i="2"/>
  <c r="BG978" i="2"/>
  <c r="BF978" i="2"/>
  <c r="T978" i="2"/>
  <c r="R978" i="2"/>
  <c r="P978" i="2"/>
  <c r="BK978" i="2"/>
  <c r="J978" i="2"/>
  <c r="BE978" i="2"/>
  <c r="BI976" i="2"/>
  <c r="BH976" i="2"/>
  <c r="BG976" i="2"/>
  <c r="BF976" i="2"/>
  <c r="T976" i="2"/>
  <c r="R976" i="2"/>
  <c r="P976" i="2"/>
  <c r="BK976" i="2"/>
  <c r="J976" i="2"/>
  <c r="BE976" i="2"/>
  <c r="BI972" i="2"/>
  <c r="BH972" i="2"/>
  <c r="BG972" i="2"/>
  <c r="BF972" i="2"/>
  <c r="T972" i="2"/>
  <c r="R972" i="2"/>
  <c r="P972" i="2"/>
  <c r="BK972" i="2"/>
  <c r="J972" i="2"/>
  <c r="BE972" i="2"/>
  <c r="BI970" i="2"/>
  <c r="BH970" i="2"/>
  <c r="BG970" i="2"/>
  <c r="BF970" i="2"/>
  <c r="T970" i="2"/>
  <c r="R970" i="2"/>
  <c r="P970" i="2"/>
  <c r="BK970" i="2"/>
  <c r="J970" i="2"/>
  <c r="BE970" i="2"/>
  <c r="BI966" i="2"/>
  <c r="BH966" i="2"/>
  <c r="BG966" i="2"/>
  <c r="BF966" i="2"/>
  <c r="T966" i="2"/>
  <c r="R966" i="2"/>
  <c r="P966" i="2"/>
  <c r="BK966" i="2"/>
  <c r="J966" i="2"/>
  <c r="BE966" i="2"/>
  <c r="BI964" i="2"/>
  <c r="BH964" i="2"/>
  <c r="BG964" i="2"/>
  <c r="BF964" i="2"/>
  <c r="T964" i="2"/>
  <c r="R964" i="2"/>
  <c r="P964" i="2"/>
  <c r="BK964" i="2"/>
  <c r="J964" i="2"/>
  <c r="BE964" i="2"/>
  <c r="BI957" i="2"/>
  <c r="BH957" i="2"/>
  <c r="BG957" i="2"/>
  <c r="BF957" i="2"/>
  <c r="T957" i="2"/>
  <c r="R957" i="2"/>
  <c r="P957" i="2"/>
  <c r="BK957" i="2"/>
  <c r="J957" i="2"/>
  <c r="BE957" i="2"/>
  <c r="BI955" i="2"/>
  <c r="BH955" i="2"/>
  <c r="BG955" i="2"/>
  <c r="BF955" i="2"/>
  <c r="T955" i="2"/>
  <c r="R955" i="2"/>
  <c r="R948" i="2" s="1"/>
  <c r="P955" i="2"/>
  <c r="BK955" i="2"/>
  <c r="J955" i="2"/>
  <c r="BE955" i="2"/>
  <c r="BI951" i="2"/>
  <c r="BH951" i="2"/>
  <c r="BG951" i="2"/>
  <c r="BF951" i="2"/>
  <c r="T951" i="2"/>
  <c r="R951" i="2"/>
  <c r="P951" i="2"/>
  <c r="BK951" i="2"/>
  <c r="BK948" i="2" s="1"/>
  <c r="J948" i="2" s="1"/>
  <c r="J81" i="2" s="1"/>
  <c r="J951" i="2"/>
  <c r="BE951" i="2"/>
  <c r="BI949" i="2"/>
  <c r="BH949" i="2"/>
  <c r="BG949" i="2"/>
  <c r="BF949" i="2"/>
  <c r="T949" i="2"/>
  <c r="T948" i="2"/>
  <c r="R949" i="2"/>
  <c r="P949" i="2"/>
  <c r="P948" i="2"/>
  <c r="BK949" i="2"/>
  <c r="J949" i="2"/>
  <c r="BE949" i="2" s="1"/>
  <c r="BI946" i="2"/>
  <c r="BH946" i="2"/>
  <c r="BG946" i="2"/>
  <c r="BF946" i="2"/>
  <c r="T946" i="2"/>
  <c r="R946" i="2"/>
  <c r="P946" i="2"/>
  <c r="BK946" i="2"/>
  <c r="J946" i="2"/>
  <c r="BE946" i="2"/>
  <c r="BI943" i="2"/>
  <c r="BH943" i="2"/>
  <c r="BG943" i="2"/>
  <c r="BF943" i="2"/>
  <c r="T943" i="2"/>
  <c r="R943" i="2"/>
  <c r="P943" i="2"/>
  <c r="BK943" i="2"/>
  <c r="J943" i="2"/>
  <c r="BE943" i="2"/>
  <c r="BI941" i="2"/>
  <c r="BH941" i="2"/>
  <c r="BG941" i="2"/>
  <c r="BF941" i="2"/>
  <c r="T941" i="2"/>
  <c r="R941" i="2"/>
  <c r="P941" i="2"/>
  <c r="BK941" i="2"/>
  <c r="J941" i="2"/>
  <c r="BE941" i="2"/>
  <c r="BI938" i="2"/>
  <c r="BH938" i="2"/>
  <c r="BG938" i="2"/>
  <c r="BF938" i="2"/>
  <c r="T938" i="2"/>
  <c r="R938" i="2"/>
  <c r="P938" i="2"/>
  <c r="P931" i="2" s="1"/>
  <c r="BK938" i="2"/>
  <c r="J938" i="2"/>
  <c r="BE938" i="2"/>
  <c r="BI935" i="2"/>
  <c r="BH935" i="2"/>
  <c r="BG935" i="2"/>
  <c r="BF935" i="2"/>
  <c r="T935" i="2"/>
  <c r="T931" i="2" s="1"/>
  <c r="R935" i="2"/>
  <c r="P935" i="2"/>
  <c r="BK935" i="2"/>
  <c r="J935" i="2"/>
  <c r="BE935" i="2"/>
  <c r="BI932" i="2"/>
  <c r="BH932" i="2"/>
  <c r="BG932" i="2"/>
  <c r="BF932" i="2"/>
  <c r="T932" i="2"/>
  <c r="R932" i="2"/>
  <c r="R931" i="2"/>
  <c r="P932" i="2"/>
  <c r="BK932" i="2"/>
  <c r="BK931" i="2"/>
  <c r="J931" i="2" s="1"/>
  <c r="J80" i="2" s="1"/>
  <c r="J932" i="2"/>
  <c r="BE932" i="2"/>
  <c r="BI929" i="2"/>
  <c r="BH929" i="2"/>
  <c r="BG929" i="2"/>
  <c r="BF929" i="2"/>
  <c r="T929" i="2"/>
  <c r="R929" i="2"/>
  <c r="P929" i="2"/>
  <c r="BK929" i="2"/>
  <c r="J929" i="2"/>
  <c r="BE929" i="2"/>
  <c r="BI927" i="2"/>
  <c r="BH927" i="2"/>
  <c r="BG927" i="2"/>
  <c r="BF927" i="2"/>
  <c r="T927" i="2"/>
  <c r="R927" i="2"/>
  <c r="P927" i="2"/>
  <c r="BK927" i="2"/>
  <c r="J927" i="2"/>
  <c r="BE927" i="2"/>
  <c r="BI924" i="2"/>
  <c r="BH924" i="2"/>
  <c r="BG924" i="2"/>
  <c r="BF924" i="2"/>
  <c r="T924" i="2"/>
  <c r="R924" i="2"/>
  <c r="P924" i="2"/>
  <c r="BK924" i="2"/>
  <c r="J924" i="2"/>
  <c r="BE924" i="2"/>
  <c r="BI921" i="2"/>
  <c r="BH921" i="2"/>
  <c r="BG921" i="2"/>
  <c r="BF921" i="2"/>
  <c r="T921" i="2"/>
  <c r="R921" i="2"/>
  <c r="P921" i="2"/>
  <c r="BK921" i="2"/>
  <c r="J921" i="2"/>
  <c r="BE921" i="2"/>
  <c r="BI917" i="2"/>
  <c r="BH917" i="2"/>
  <c r="BG917" i="2"/>
  <c r="BF917" i="2"/>
  <c r="T917" i="2"/>
  <c r="R917" i="2"/>
  <c r="P917" i="2"/>
  <c r="BK917" i="2"/>
  <c r="J917" i="2"/>
  <c r="BE917" i="2"/>
  <c r="BI913" i="2"/>
  <c r="BH913" i="2"/>
  <c r="BG913" i="2"/>
  <c r="BF913" i="2"/>
  <c r="T913" i="2"/>
  <c r="R913" i="2"/>
  <c r="R905" i="2" s="1"/>
  <c r="P913" i="2"/>
  <c r="BK913" i="2"/>
  <c r="J913" i="2"/>
  <c r="BE913" i="2"/>
  <c r="BI909" i="2"/>
  <c r="BH909" i="2"/>
  <c r="BG909" i="2"/>
  <c r="BF909" i="2"/>
  <c r="T909" i="2"/>
  <c r="R909" i="2"/>
  <c r="P909" i="2"/>
  <c r="BK909" i="2"/>
  <c r="BK905" i="2" s="1"/>
  <c r="J905" i="2" s="1"/>
  <c r="J79" i="2" s="1"/>
  <c r="J909" i="2"/>
  <c r="BE909" i="2"/>
  <c r="BI906" i="2"/>
  <c r="BH906" i="2"/>
  <c r="BG906" i="2"/>
  <c r="BF906" i="2"/>
  <c r="T906" i="2"/>
  <c r="T905" i="2"/>
  <c r="R906" i="2"/>
  <c r="P906" i="2"/>
  <c r="P905" i="2"/>
  <c r="BK906" i="2"/>
  <c r="J906" i="2"/>
  <c r="BE906" i="2" s="1"/>
  <c r="BI903" i="2"/>
  <c r="BH903" i="2"/>
  <c r="BG903" i="2"/>
  <c r="BF903" i="2"/>
  <c r="T903" i="2"/>
  <c r="R903" i="2"/>
  <c r="P903" i="2"/>
  <c r="BK903" i="2"/>
  <c r="J903" i="2"/>
  <c r="BE903" i="2"/>
  <c r="BI899" i="2"/>
  <c r="BH899" i="2"/>
  <c r="BG899" i="2"/>
  <c r="BF899" i="2"/>
  <c r="T899" i="2"/>
  <c r="R899" i="2"/>
  <c r="P899" i="2"/>
  <c r="P891" i="2" s="1"/>
  <c r="BK899" i="2"/>
  <c r="J899" i="2"/>
  <c r="BE899" i="2"/>
  <c r="BI895" i="2"/>
  <c r="BH895" i="2"/>
  <c r="BG895" i="2"/>
  <c r="BF895" i="2"/>
  <c r="T895" i="2"/>
  <c r="T891" i="2" s="1"/>
  <c r="R895" i="2"/>
  <c r="P895" i="2"/>
  <c r="BK895" i="2"/>
  <c r="J895" i="2"/>
  <c r="BE895" i="2"/>
  <c r="BI892" i="2"/>
  <c r="BH892" i="2"/>
  <c r="BG892" i="2"/>
  <c r="BF892" i="2"/>
  <c r="T892" i="2"/>
  <c r="R892" i="2"/>
  <c r="R891" i="2"/>
  <c r="P892" i="2"/>
  <c r="BK892" i="2"/>
  <c r="BK891" i="2"/>
  <c r="J891" i="2" s="1"/>
  <c r="J78" i="2" s="1"/>
  <c r="J892" i="2"/>
  <c r="BE892" i="2"/>
  <c r="BI889" i="2"/>
  <c r="BH889" i="2"/>
  <c r="BG889" i="2"/>
  <c r="BF889" i="2"/>
  <c r="T889" i="2"/>
  <c r="R889" i="2"/>
  <c r="P889" i="2"/>
  <c r="BK889" i="2"/>
  <c r="BK886" i="2" s="1"/>
  <c r="J886" i="2" s="1"/>
  <c r="J77" i="2" s="1"/>
  <c r="J889" i="2"/>
  <c r="BE889" i="2"/>
  <c r="BI887" i="2"/>
  <c r="BH887" i="2"/>
  <c r="BG887" i="2"/>
  <c r="BF887" i="2"/>
  <c r="T887" i="2"/>
  <c r="T886" i="2"/>
  <c r="R887" i="2"/>
  <c r="R886" i="2"/>
  <c r="P887" i="2"/>
  <c r="P886" i="2"/>
  <c r="BK887" i="2"/>
  <c r="J887" i="2"/>
  <c r="BE887" i="2" s="1"/>
  <c r="BI884" i="2"/>
  <c r="BH884" i="2"/>
  <c r="BG884" i="2"/>
  <c r="BF884" i="2"/>
  <c r="T884" i="2"/>
  <c r="R884" i="2"/>
  <c r="P884" i="2"/>
  <c r="BK884" i="2"/>
  <c r="J884" i="2"/>
  <c r="BE884" i="2"/>
  <c r="BI880" i="2"/>
  <c r="BH880" i="2"/>
  <c r="BG880" i="2"/>
  <c r="BF880" i="2"/>
  <c r="T880" i="2"/>
  <c r="R880" i="2"/>
  <c r="P880" i="2"/>
  <c r="BK880" i="2"/>
  <c r="J880" i="2"/>
  <c r="BE880" i="2"/>
  <c r="BI878" i="2"/>
  <c r="BH878" i="2"/>
  <c r="BG878" i="2"/>
  <c r="BF878" i="2"/>
  <c r="T878" i="2"/>
  <c r="R878" i="2"/>
  <c r="P878" i="2"/>
  <c r="BK878" i="2"/>
  <c r="J878" i="2"/>
  <c r="BE878" i="2"/>
  <c r="BI876" i="2"/>
  <c r="BH876" i="2"/>
  <c r="BG876" i="2"/>
  <c r="BF876" i="2"/>
  <c r="T876" i="2"/>
  <c r="R876" i="2"/>
  <c r="P876" i="2"/>
  <c r="BK876" i="2"/>
  <c r="J876" i="2"/>
  <c r="BE876" i="2"/>
  <c r="BI873" i="2"/>
  <c r="BH873" i="2"/>
  <c r="BG873" i="2"/>
  <c r="BF873" i="2"/>
  <c r="T873" i="2"/>
  <c r="R873" i="2"/>
  <c r="P873" i="2"/>
  <c r="BK873" i="2"/>
  <c r="J873" i="2"/>
  <c r="BE873" i="2"/>
  <c r="BI871" i="2"/>
  <c r="BH871" i="2"/>
  <c r="BG871" i="2"/>
  <c r="BF871" i="2"/>
  <c r="T871" i="2"/>
  <c r="R871" i="2"/>
  <c r="P871" i="2"/>
  <c r="BK871" i="2"/>
  <c r="J871" i="2"/>
  <c r="BE871" i="2"/>
  <c r="BI868" i="2"/>
  <c r="BH868" i="2"/>
  <c r="BG868" i="2"/>
  <c r="BF868" i="2"/>
  <c r="T868" i="2"/>
  <c r="R868" i="2"/>
  <c r="P868" i="2"/>
  <c r="BK868" i="2"/>
  <c r="J868" i="2"/>
  <c r="BE868" i="2"/>
  <c r="BI865" i="2"/>
  <c r="BH865" i="2"/>
  <c r="BG865" i="2"/>
  <c r="BF865" i="2"/>
  <c r="T865" i="2"/>
  <c r="R865" i="2"/>
  <c r="P865" i="2"/>
  <c r="BK865" i="2"/>
  <c r="J865" i="2"/>
  <c r="BE865" i="2"/>
  <c r="BI861" i="2"/>
  <c r="BH861" i="2"/>
  <c r="BG861" i="2"/>
  <c r="BF861" i="2"/>
  <c r="T861" i="2"/>
  <c r="R861" i="2"/>
  <c r="P861" i="2"/>
  <c r="BK861" i="2"/>
  <c r="J861" i="2"/>
  <c r="BE861" i="2"/>
  <c r="BI857" i="2"/>
  <c r="BH857" i="2"/>
  <c r="BG857" i="2"/>
  <c r="BF857" i="2"/>
  <c r="T857" i="2"/>
  <c r="R857" i="2"/>
  <c r="P857" i="2"/>
  <c r="BK857" i="2"/>
  <c r="J857" i="2"/>
  <c r="BE857" i="2"/>
  <c r="BI853" i="2"/>
  <c r="BH853" i="2"/>
  <c r="BG853" i="2"/>
  <c r="BF853" i="2"/>
  <c r="T853" i="2"/>
  <c r="R853" i="2"/>
  <c r="P853" i="2"/>
  <c r="BK853" i="2"/>
  <c r="J853" i="2"/>
  <c r="BE853" i="2"/>
  <c r="BI852" i="2"/>
  <c r="BH852" i="2"/>
  <c r="BG852" i="2"/>
  <c r="BF852" i="2"/>
  <c r="T852" i="2"/>
  <c r="R852" i="2"/>
  <c r="P852" i="2"/>
  <c r="BK852" i="2"/>
  <c r="J852" i="2"/>
  <c r="BE852" i="2"/>
  <c r="BI850" i="2"/>
  <c r="BH850" i="2"/>
  <c r="BG850" i="2"/>
  <c r="BF850" i="2"/>
  <c r="T850" i="2"/>
  <c r="R850" i="2"/>
  <c r="P850" i="2"/>
  <c r="BK850" i="2"/>
  <c r="J850" i="2"/>
  <c r="BE850" i="2"/>
  <c r="BI846" i="2"/>
  <c r="BH846" i="2"/>
  <c r="BG846" i="2"/>
  <c r="BF846" i="2"/>
  <c r="T846" i="2"/>
  <c r="R846" i="2"/>
  <c r="P846" i="2"/>
  <c r="BK846" i="2"/>
  <c r="J846" i="2"/>
  <c r="BE846" i="2"/>
  <c r="BI842" i="2"/>
  <c r="BH842" i="2"/>
  <c r="BG842" i="2"/>
  <c r="BF842" i="2"/>
  <c r="T842" i="2"/>
  <c r="R842" i="2"/>
  <c r="P842" i="2"/>
  <c r="BK842" i="2"/>
  <c r="J842" i="2"/>
  <c r="BE842" i="2"/>
  <c r="BI836" i="2"/>
  <c r="BH836" i="2"/>
  <c r="BG836" i="2"/>
  <c r="BF836" i="2"/>
  <c r="T836" i="2"/>
  <c r="R836" i="2"/>
  <c r="P836" i="2"/>
  <c r="BK836" i="2"/>
  <c r="J836" i="2"/>
  <c r="BE836" i="2"/>
  <c r="BI833" i="2"/>
  <c r="BH833" i="2"/>
  <c r="BG833" i="2"/>
  <c r="BF833" i="2"/>
  <c r="T833" i="2"/>
  <c r="R833" i="2"/>
  <c r="P833" i="2"/>
  <c r="BK833" i="2"/>
  <c r="J833" i="2"/>
  <c r="BE833" i="2"/>
  <c r="BI830" i="2"/>
  <c r="BH830" i="2"/>
  <c r="BG830" i="2"/>
  <c r="BF830" i="2"/>
  <c r="T830" i="2"/>
  <c r="R830" i="2"/>
  <c r="P830" i="2"/>
  <c r="BK830" i="2"/>
  <c r="J830" i="2"/>
  <c r="BE830" i="2"/>
  <c r="BI824" i="2"/>
  <c r="BH824" i="2"/>
  <c r="BG824" i="2"/>
  <c r="BF824" i="2"/>
  <c r="T824" i="2"/>
  <c r="R824" i="2"/>
  <c r="P824" i="2"/>
  <c r="BK824" i="2"/>
  <c r="J824" i="2"/>
  <c r="BE824" i="2"/>
  <c r="BI819" i="2"/>
  <c r="BH819" i="2"/>
  <c r="BG819" i="2"/>
  <c r="BF819" i="2"/>
  <c r="T819" i="2"/>
  <c r="R819" i="2"/>
  <c r="P819" i="2"/>
  <c r="BK819" i="2"/>
  <c r="J819" i="2"/>
  <c r="BE819" i="2"/>
  <c r="BI818" i="2"/>
  <c r="BH818" i="2"/>
  <c r="BG818" i="2"/>
  <c r="BF818" i="2"/>
  <c r="T818" i="2"/>
  <c r="R818" i="2"/>
  <c r="P818" i="2"/>
  <c r="BK818" i="2"/>
  <c r="J818" i="2"/>
  <c r="BE818" i="2"/>
  <c r="BI814" i="2"/>
  <c r="BH814" i="2"/>
  <c r="BG814" i="2"/>
  <c r="BF814" i="2"/>
  <c r="T814" i="2"/>
  <c r="R814" i="2"/>
  <c r="P814" i="2"/>
  <c r="BK814" i="2"/>
  <c r="J814" i="2"/>
  <c r="BE814" i="2"/>
  <c r="BI811" i="2"/>
  <c r="BH811" i="2"/>
  <c r="BG811" i="2"/>
  <c r="BF811" i="2"/>
  <c r="T811" i="2"/>
  <c r="R811" i="2"/>
  <c r="P811" i="2"/>
  <c r="BK811" i="2"/>
  <c r="J811" i="2"/>
  <c r="BE811" i="2"/>
  <c r="BI809" i="2"/>
  <c r="BH809" i="2"/>
  <c r="BG809" i="2"/>
  <c r="BF809" i="2"/>
  <c r="T809" i="2"/>
  <c r="R809" i="2"/>
  <c r="P809" i="2"/>
  <c r="BK809" i="2"/>
  <c r="J809" i="2"/>
  <c r="BE809" i="2"/>
  <c r="BI808" i="2"/>
  <c r="BH808" i="2"/>
  <c r="BG808" i="2"/>
  <c r="BF808" i="2"/>
  <c r="T808" i="2"/>
  <c r="R808" i="2"/>
  <c r="P808" i="2"/>
  <c r="BK808" i="2"/>
  <c r="J808" i="2"/>
  <c r="BE808" i="2"/>
  <c r="BI804" i="2"/>
  <c r="BH804" i="2"/>
  <c r="BG804" i="2"/>
  <c r="BF804" i="2"/>
  <c r="T804" i="2"/>
  <c r="R804" i="2"/>
  <c r="P804" i="2"/>
  <c r="P799" i="2" s="1"/>
  <c r="BK804" i="2"/>
  <c r="J804" i="2"/>
  <c r="BE804" i="2"/>
  <c r="BI802" i="2"/>
  <c r="BH802" i="2"/>
  <c r="BG802" i="2"/>
  <c r="BF802" i="2"/>
  <c r="T802" i="2"/>
  <c r="T799" i="2" s="1"/>
  <c r="R802" i="2"/>
  <c r="R799" i="2" s="1"/>
  <c r="P802" i="2"/>
  <c r="BK802" i="2"/>
  <c r="J802" i="2"/>
  <c r="BE802" i="2"/>
  <c r="BI800" i="2"/>
  <c r="BH800" i="2"/>
  <c r="BG800" i="2"/>
  <c r="BF800" i="2"/>
  <c r="T800" i="2"/>
  <c r="R800" i="2"/>
  <c r="P800" i="2"/>
  <c r="BK800" i="2"/>
  <c r="BK799" i="2"/>
  <c r="J799" i="2" s="1"/>
  <c r="J76" i="2" s="1"/>
  <c r="J800" i="2"/>
  <c r="BE800" i="2"/>
  <c r="BI797" i="2"/>
  <c r="BH797" i="2"/>
  <c r="BG797" i="2"/>
  <c r="BF797" i="2"/>
  <c r="T797" i="2"/>
  <c r="R797" i="2"/>
  <c r="P797" i="2"/>
  <c r="BK797" i="2"/>
  <c r="J797" i="2"/>
  <c r="BE797" i="2"/>
  <c r="BI792" i="2"/>
  <c r="BH792" i="2"/>
  <c r="BG792" i="2"/>
  <c r="BF792" i="2"/>
  <c r="T792" i="2"/>
  <c r="R792" i="2"/>
  <c r="P792" i="2"/>
  <c r="BK792" i="2"/>
  <c r="J792" i="2"/>
  <c r="BE792" i="2"/>
  <c r="BI787" i="2"/>
  <c r="BH787" i="2"/>
  <c r="BG787" i="2"/>
  <c r="BF787" i="2"/>
  <c r="T787" i="2"/>
  <c r="R787" i="2"/>
  <c r="P787" i="2"/>
  <c r="BK787" i="2"/>
  <c r="J787" i="2"/>
  <c r="BE787" i="2"/>
  <c r="BI784" i="2"/>
  <c r="BH784" i="2"/>
  <c r="BG784" i="2"/>
  <c r="BF784" i="2"/>
  <c r="T784" i="2"/>
  <c r="R784" i="2"/>
  <c r="P784" i="2"/>
  <c r="BK784" i="2"/>
  <c r="J784" i="2"/>
  <c r="BE784" i="2"/>
  <c r="BI781" i="2"/>
  <c r="BH781" i="2"/>
  <c r="BG781" i="2"/>
  <c r="BF781" i="2"/>
  <c r="T781" i="2"/>
  <c r="R781" i="2"/>
  <c r="P781" i="2"/>
  <c r="BK781" i="2"/>
  <c r="J781" i="2"/>
  <c r="BE781" i="2"/>
  <c r="BI778" i="2"/>
  <c r="BH778" i="2"/>
  <c r="BG778" i="2"/>
  <c r="BF778" i="2"/>
  <c r="T778" i="2"/>
  <c r="R778" i="2"/>
  <c r="P778" i="2"/>
  <c r="BK778" i="2"/>
  <c r="J778" i="2"/>
  <c r="BE778" i="2"/>
  <c r="BI775" i="2"/>
  <c r="BH775" i="2"/>
  <c r="BG775" i="2"/>
  <c r="BF775" i="2"/>
  <c r="T775" i="2"/>
  <c r="R775" i="2"/>
  <c r="P775" i="2"/>
  <c r="BK775" i="2"/>
  <c r="J775" i="2"/>
  <c r="BE775" i="2"/>
  <c r="BI771" i="2"/>
  <c r="BH771" i="2"/>
  <c r="BG771" i="2"/>
  <c r="BF771" i="2"/>
  <c r="T771" i="2"/>
  <c r="R771" i="2"/>
  <c r="P771" i="2"/>
  <c r="BK771" i="2"/>
  <c r="J771" i="2"/>
  <c r="BE771" i="2"/>
  <c r="BI770" i="2"/>
  <c r="BH770" i="2"/>
  <c r="BG770" i="2"/>
  <c r="BF770" i="2"/>
  <c r="T770" i="2"/>
  <c r="R770" i="2"/>
  <c r="P770" i="2"/>
  <c r="BK770" i="2"/>
  <c r="J770" i="2"/>
  <c r="BE770" i="2"/>
  <c r="BI769" i="2"/>
  <c r="BH769" i="2"/>
  <c r="BG769" i="2"/>
  <c r="BF769" i="2"/>
  <c r="T769" i="2"/>
  <c r="R769" i="2"/>
  <c r="P769" i="2"/>
  <c r="BK769" i="2"/>
  <c r="J769" i="2"/>
  <c r="BE769" i="2"/>
  <c r="BI768" i="2"/>
  <c r="BH768" i="2"/>
  <c r="BG768" i="2"/>
  <c r="BF768" i="2"/>
  <c r="T768" i="2"/>
  <c r="R768" i="2"/>
  <c r="P768" i="2"/>
  <c r="BK768" i="2"/>
  <c r="J768" i="2"/>
  <c r="BE768" i="2"/>
  <c r="BI767" i="2"/>
  <c r="BH767" i="2"/>
  <c r="BG767" i="2"/>
  <c r="BF767" i="2"/>
  <c r="T767" i="2"/>
  <c r="R767" i="2"/>
  <c r="R758" i="2" s="1"/>
  <c r="P767" i="2"/>
  <c r="BK767" i="2"/>
  <c r="J767" i="2"/>
  <c r="BE767" i="2"/>
  <c r="BI766" i="2"/>
  <c r="BH766" i="2"/>
  <c r="BG766" i="2"/>
  <c r="BF766" i="2"/>
  <c r="T766" i="2"/>
  <c r="R766" i="2"/>
  <c r="P766" i="2"/>
  <c r="BK766" i="2"/>
  <c r="BK758" i="2" s="1"/>
  <c r="J758" i="2" s="1"/>
  <c r="J75" i="2" s="1"/>
  <c r="J766" i="2"/>
  <c r="BE766" i="2"/>
  <c r="BI759" i="2"/>
  <c r="BH759" i="2"/>
  <c r="BG759" i="2"/>
  <c r="BF759" i="2"/>
  <c r="T759" i="2"/>
  <c r="T758" i="2"/>
  <c r="R759" i="2"/>
  <c r="P759" i="2"/>
  <c r="P758" i="2"/>
  <c r="BK759" i="2"/>
  <c r="J759" i="2"/>
  <c r="BE759" i="2" s="1"/>
  <c r="BI756" i="2"/>
  <c r="BH756" i="2"/>
  <c r="BG756" i="2"/>
  <c r="BF756" i="2"/>
  <c r="T756" i="2"/>
  <c r="R756" i="2"/>
  <c r="P756" i="2"/>
  <c r="BK756" i="2"/>
  <c r="J756" i="2"/>
  <c r="BE756" i="2"/>
  <c r="BI754" i="2"/>
  <c r="BH754" i="2"/>
  <c r="BG754" i="2"/>
  <c r="BF754" i="2"/>
  <c r="T754" i="2"/>
  <c r="R754" i="2"/>
  <c r="P754" i="2"/>
  <c r="BK754" i="2"/>
  <c r="J754" i="2"/>
  <c r="BE754" i="2"/>
  <c r="BI752" i="2"/>
  <c r="BH752" i="2"/>
  <c r="BG752" i="2"/>
  <c r="BF752" i="2"/>
  <c r="T752" i="2"/>
  <c r="R752" i="2"/>
  <c r="P752" i="2"/>
  <c r="BK752" i="2"/>
  <c r="J752" i="2"/>
  <c r="BE752" i="2"/>
  <c r="BI750" i="2"/>
  <c r="BH750" i="2"/>
  <c r="BG750" i="2"/>
  <c r="BF750" i="2"/>
  <c r="T750" i="2"/>
  <c r="R750" i="2"/>
  <c r="P750" i="2"/>
  <c r="BK750" i="2"/>
  <c r="J750" i="2"/>
  <c r="BE750" i="2"/>
  <c r="BI747" i="2"/>
  <c r="BH747" i="2"/>
  <c r="BG747" i="2"/>
  <c r="BF747" i="2"/>
  <c r="T747" i="2"/>
  <c r="R747" i="2"/>
  <c r="P747" i="2"/>
  <c r="BK747" i="2"/>
  <c r="J747" i="2"/>
  <c r="BE747" i="2"/>
  <c r="BI744" i="2"/>
  <c r="BH744" i="2"/>
  <c r="BG744" i="2"/>
  <c r="BF744" i="2"/>
  <c r="T744" i="2"/>
  <c r="R744" i="2"/>
  <c r="P744" i="2"/>
  <c r="BK744" i="2"/>
  <c r="J744" i="2"/>
  <c r="BE744" i="2"/>
  <c r="BI741" i="2"/>
  <c r="BH741" i="2"/>
  <c r="BG741" i="2"/>
  <c r="BF741" i="2"/>
  <c r="T741" i="2"/>
  <c r="R741" i="2"/>
  <c r="P741" i="2"/>
  <c r="BK741" i="2"/>
  <c r="J741" i="2"/>
  <c r="BE741" i="2"/>
  <c r="BI739" i="2"/>
  <c r="BH739" i="2"/>
  <c r="BG739" i="2"/>
  <c r="BF739" i="2"/>
  <c r="T739" i="2"/>
  <c r="R739" i="2"/>
  <c r="P739" i="2"/>
  <c r="BK739" i="2"/>
  <c r="J739" i="2"/>
  <c r="BE739" i="2"/>
  <c r="BI737" i="2"/>
  <c r="BH737" i="2"/>
  <c r="BG737" i="2"/>
  <c r="BF737" i="2"/>
  <c r="T737" i="2"/>
  <c r="R737" i="2"/>
  <c r="P737" i="2"/>
  <c r="BK737" i="2"/>
  <c r="J737" i="2"/>
  <c r="BE737" i="2"/>
  <c r="BI735" i="2"/>
  <c r="BH735" i="2"/>
  <c r="BG735" i="2"/>
  <c r="BF735" i="2"/>
  <c r="T735" i="2"/>
  <c r="R735" i="2"/>
  <c r="P735" i="2"/>
  <c r="BK735" i="2"/>
  <c r="J735" i="2"/>
  <c r="BE735" i="2"/>
  <c r="BI733" i="2"/>
  <c r="BH733" i="2"/>
  <c r="BG733" i="2"/>
  <c r="BF733" i="2"/>
  <c r="T733" i="2"/>
  <c r="R733" i="2"/>
  <c r="P733" i="2"/>
  <c r="BK733" i="2"/>
  <c r="J733" i="2"/>
  <c r="BE733" i="2"/>
  <c r="BI731" i="2"/>
  <c r="BH731" i="2"/>
  <c r="BG731" i="2"/>
  <c r="BF731" i="2"/>
  <c r="T731" i="2"/>
  <c r="R731" i="2"/>
  <c r="P731" i="2"/>
  <c r="BK731" i="2"/>
  <c r="J731" i="2"/>
  <c r="BE731" i="2"/>
  <c r="BI729" i="2"/>
  <c r="BH729" i="2"/>
  <c r="BG729" i="2"/>
  <c r="BF729" i="2"/>
  <c r="T729" i="2"/>
  <c r="R729" i="2"/>
  <c r="P729" i="2"/>
  <c r="BK729" i="2"/>
  <c r="J729" i="2"/>
  <c r="BE729" i="2"/>
  <c r="BI726" i="2"/>
  <c r="BH726" i="2"/>
  <c r="BG726" i="2"/>
  <c r="BF726" i="2"/>
  <c r="T726" i="2"/>
  <c r="R726" i="2"/>
  <c r="P726" i="2"/>
  <c r="BK726" i="2"/>
  <c r="J726" i="2"/>
  <c r="BE726" i="2"/>
  <c r="BI720" i="2"/>
  <c r="BH720" i="2"/>
  <c r="BG720" i="2"/>
  <c r="BF720" i="2"/>
  <c r="T720" i="2"/>
  <c r="R720" i="2"/>
  <c r="P720" i="2"/>
  <c r="BK720" i="2"/>
  <c r="J720" i="2"/>
  <c r="BE720" i="2"/>
  <c r="BI718" i="2"/>
  <c r="BH718" i="2"/>
  <c r="BG718" i="2"/>
  <c r="BF718" i="2"/>
  <c r="T718" i="2"/>
  <c r="R718" i="2"/>
  <c r="P718" i="2"/>
  <c r="BK718" i="2"/>
  <c r="J718" i="2"/>
  <c r="BE718" i="2"/>
  <c r="BI715" i="2"/>
  <c r="BH715" i="2"/>
  <c r="BG715" i="2"/>
  <c r="BF715" i="2"/>
  <c r="T715" i="2"/>
  <c r="R715" i="2"/>
  <c r="P715" i="2"/>
  <c r="BK715" i="2"/>
  <c r="J715" i="2"/>
  <c r="BE715" i="2"/>
  <c r="BI712" i="2"/>
  <c r="BH712" i="2"/>
  <c r="BG712" i="2"/>
  <c r="BF712" i="2"/>
  <c r="T712" i="2"/>
  <c r="R712" i="2"/>
  <c r="P712" i="2"/>
  <c r="BK712" i="2"/>
  <c r="J712" i="2"/>
  <c r="BE712" i="2"/>
  <c r="BI711" i="2"/>
  <c r="BH711" i="2"/>
  <c r="BG711" i="2"/>
  <c r="BF711" i="2"/>
  <c r="T711" i="2"/>
  <c r="R711" i="2"/>
  <c r="P711" i="2"/>
  <c r="BK711" i="2"/>
  <c r="J711" i="2"/>
  <c r="BE711" i="2"/>
  <c r="BI709" i="2"/>
  <c r="BH709" i="2"/>
  <c r="BG709" i="2"/>
  <c r="BF709" i="2"/>
  <c r="T709" i="2"/>
  <c r="R709" i="2"/>
  <c r="P709" i="2"/>
  <c r="BK709" i="2"/>
  <c r="J709" i="2"/>
  <c r="BE709" i="2"/>
  <c r="BI707" i="2"/>
  <c r="BH707" i="2"/>
  <c r="BG707" i="2"/>
  <c r="BF707" i="2"/>
  <c r="T707" i="2"/>
  <c r="R707" i="2"/>
  <c r="P707" i="2"/>
  <c r="BK707" i="2"/>
  <c r="J707" i="2"/>
  <c r="BE707" i="2"/>
  <c r="BI705" i="2"/>
  <c r="BH705" i="2"/>
  <c r="BG705" i="2"/>
  <c r="BF705" i="2"/>
  <c r="T705" i="2"/>
  <c r="R705" i="2"/>
  <c r="P705" i="2"/>
  <c r="BK705" i="2"/>
  <c r="J705" i="2"/>
  <c r="BE705" i="2"/>
  <c r="BI703" i="2"/>
  <c r="BH703" i="2"/>
  <c r="BG703" i="2"/>
  <c r="BF703" i="2"/>
  <c r="T703" i="2"/>
  <c r="R703" i="2"/>
  <c r="P703" i="2"/>
  <c r="BK703" i="2"/>
  <c r="J703" i="2"/>
  <c r="BE703" i="2"/>
  <c r="BI700" i="2"/>
  <c r="BH700" i="2"/>
  <c r="BG700" i="2"/>
  <c r="BF700" i="2"/>
  <c r="T700" i="2"/>
  <c r="R700" i="2"/>
  <c r="P700" i="2"/>
  <c r="BK700" i="2"/>
  <c r="J700" i="2"/>
  <c r="BE700" i="2"/>
  <c r="BI698" i="2"/>
  <c r="BH698" i="2"/>
  <c r="BG698" i="2"/>
  <c r="BF698" i="2"/>
  <c r="T698" i="2"/>
  <c r="R698" i="2"/>
  <c r="P698" i="2"/>
  <c r="BK698" i="2"/>
  <c r="J698" i="2"/>
  <c r="BE698" i="2"/>
  <c r="BI696" i="2"/>
  <c r="BH696" i="2"/>
  <c r="BG696" i="2"/>
  <c r="BF696" i="2"/>
  <c r="T696" i="2"/>
  <c r="R696" i="2"/>
  <c r="P696" i="2"/>
  <c r="BK696" i="2"/>
  <c r="J696" i="2"/>
  <c r="BE696" i="2"/>
  <c r="BI693" i="2"/>
  <c r="BH693" i="2"/>
  <c r="BG693" i="2"/>
  <c r="BF693" i="2"/>
  <c r="T693" i="2"/>
  <c r="R693" i="2"/>
  <c r="P693" i="2"/>
  <c r="BK693" i="2"/>
  <c r="J693" i="2"/>
  <c r="BE693" i="2"/>
  <c r="BI690" i="2"/>
  <c r="BH690" i="2"/>
  <c r="BG690" i="2"/>
  <c r="BF690" i="2"/>
  <c r="T690" i="2"/>
  <c r="R690" i="2"/>
  <c r="P690" i="2"/>
  <c r="BK690" i="2"/>
  <c r="J690" i="2"/>
  <c r="BE690" i="2"/>
  <c r="BI688" i="2"/>
  <c r="BH688" i="2"/>
  <c r="BG688" i="2"/>
  <c r="BF688" i="2"/>
  <c r="T688" i="2"/>
  <c r="R688" i="2"/>
  <c r="P688" i="2"/>
  <c r="BK688" i="2"/>
  <c r="J688" i="2"/>
  <c r="BE688" i="2"/>
  <c r="BI680" i="2"/>
  <c r="BH680" i="2"/>
  <c r="BG680" i="2"/>
  <c r="BF680" i="2"/>
  <c r="T680" i="2"/>
  <c r="R680" i="2"/>
  <c r="P680" i="2"/>
  <c r="P674" i="2" s="1"/>
  <c r="BK680" i="2"/>
  <c r="J680" i="2"/>
  <c r="BE680" i="2"/>
  <c r="BI677" i="2"/>
  <c r="BH677" i="2"/>
  <c r="BG677" i="2"/>
  <c r="BF677" i="2"/>
  <c r="T677" i="2"/>
  <c r="T674" i="2" s="1"/>
  <c r="R677" i="2"/>
  <c r="R674" i="2" s="1"/>
  <c r="P677" i="2"/>
  <c r="BK677" i="2"/>
  <c r="J677" i="2"/>
  <c r="BE677" i="2"/>
  <c r="BI675" i="2"/>
  <c r="BH675" i="2"/>
  <c r="BG675" i="2"/>
  <c r="BF675" i="2"/>
  <c r="T675" i="2"/>
  <c r="R675" i="2"/>
  <c r="P675" i="2"/>
  <c r="BK675" i="2"/>
  <c r="BK674" i="2"/>
  <c r="J674" i="2" s="1"/>
  <c r="J74" i="2" s="1"/>
  <c r="J675" i="2"/>
  <c r="BE675" i="2"/>
  <c r="BI672" i="2"/>
  <c r="BH672" i="2"/>
  <c r="BG672" i="2"/>
  <c r="BF672" i="2"/>
  <c r="T672" i="2"/>
  <c r="R672" i="2"/>
  <c r="P672" i="2"/>
  <c r="BK672" i="2"/>
  <c r="J672" i="2"/>
  <c r="BE672" i="2"/>
  <c r="BI669" i="2"/>
  <c r="BH669" i="2"/>
  <c r="BG669" i="2"/>
  <c r="BF669" i="2"/>
  <c r="T669" i="2"/>
  <c r="R669" i="2"/>
  <c r="P669" i="2"/>
  <c r="BK669" i="2"/>
  <c r="J669" i="2"/>
  <c r="BE669" i="2"/>
  <c r="BI668" i="2"/>
  <c r="BH668" i="2"/>
  <c r="BG668" i="2"/>
  <c r="BF668" i="2"/>
  <c r="T668" i="2"/>
  <c r="R668" i="2"/>
  <c r="P668" i="2"/>
  <c r="BK668" i="2"/>
  <c r="J668" i="2"/>
  <c r="BE668" i="2"/>
  <c r="BI664" i="2"/>
  <c r="BH664" i="2"/>
  <c r="BG664" i="2"/>
  <c r="BF664" i="2"/>
  <c r="T664" i="2"/>
  <c r="R664" i="2"/>
  <c r="P664" i="2"/>
  <c r="BK664" i="2"/>
  <c r="J664" i="2"/>
  <c r="BE664" i="2"/>
  <c r="BI662" i="2"/>
  <c r="BH662" i="2"/>
  <c r="BG662" i="2"/>
  <c r="BF662" i="2"/>
  <c r="T662" i="2"/>
  <c r="R662" i="2"/>
  <c r="P662" i="2"/>
  <c r="BK662" i="2"/>
  <c r="J662" i="2"/>
  <c r="BE662" i="2"/>
  <c r="BI656" i="2"/>
  <c r="BH656" i="2"/>
  <c r="BG656" i="2"/>
  <c r="BF656" i="2"/>
  <c r="T656" i="2"/>
  <c r="R656" i="2"/>
  <c r="P656" i="2"/>
  <c r="BK656" i="2"/>
  <c r="J656" i="2"/>
  <c r="BE656" i="2"/>
  <c r="BI652" i="2"/>
  <c r="BH652" i="2"/>
  <c r="BG652" i="2"/>
  <c r="BF652" i="2"/>
  <c r="T652" i="2"/>
  <c r="R652" i="2"/>
  <c r="P652" i="2"/>
  <c r="BK652" i="2"/>
  <c r="J652" i="2"/>
  <c r="BE652" i="2"/>
  <c r="BI650" i="2"/>
  <c r="BH650" i="2"/>
  <c r="BG650" i="2"/>
  <c r="BF650" i="2"/>
  <c r="T650" i="2"/>
  <c r="R650" i="2"/>
  <c r="P650" i="2"/>
  <c r="BK650" i="2"/>
  <c r="J650" i="2"/>
  <c r="BE650" i="2"/>
  <c r="BI646" i="2"/>
  <c r="BH646" i="2"/>
  <c r="BG646" i="2"/>
  <c r="BF646" i="2"/>
  <c r="T646" i="2"/>
  <c r="R646" i="2"/>
  <c r="P646" i="2"/>
  <c r="BK646" i="2"/>
  <c r="J646" i="2"/>
  <c r="BE646" i="2"/>
  <c r="BI643" i="2"/>
  <c r="BH643" i="2"/>
  <c r="BG643" i="2"/>
  <c r="BF643" i="2"/>
  <c r="T643" i="2"/>
  <c r="R643" i="2"/>
  <c r="P643" i="2"/>
  <c r="BK643" i="2"/>
  <c r="J643" i="2"/>
  <c r="BE643" i="2"/>
  <c r="BI637" i="2"/>
  <c r="BH637" i="2"/>
  <c r="BG637" i="2"/>
  <c r="BF637" i="2"/>
  <c r="T637" i="2"/>
  <c r="R637" i="2"/>
  <c r="P637" i="2"/>
  <c r="BK637" i="2"/>
  <c r="J637" i="2"/>
  <c r="BE637" i="2"/>
  <c r="BI633" i="2"/>
  <c r="BH633" i="2"/>
  <c r="BG633" i="2"/>
  <c r="BF633" i="2"/>
  <c r="T633" i="2"/>
  <c r="R633" i="2"/>
  <c r="P633" i="2"/>
  <c r="BK633" i="2"/>
  <c r="J633" i="2"/>
  <c r="BE633" i="2"/>
  <c r="BI629" i="2"/>
  <c r="BH629" i="2"/>
  <c r="BG629" i="2"/>
  <c r="BF629" i="2"/>
  <c r="T629" i="2"/>
  <c r="R629" i="2"/>
  <c r="P629" i="2"/>
  <c r="BK629" i="2"/>
  <c r="J629" i="2"/>
  <c r="BE629" i="2"/>
  <c r="BI625" i="2"/>
  <c r="BH625" i="2"/>
  <c r="BG625" i="2"/>
  <c r="BF625" i="2"/>
  <c r="T625" i="2"/>
  <c r="R625" i="2"/>
  <c r="P625" i="2"/>
  <c r="BK625" i="2"/>
  <c r="J625" i="2"/>
  <c r="BE625" i="2"/>
  <c r="BI621" i="2"/>
  <c r="BH621" i="2"/>
  <c r="BG621" i="2"/>
  <c r="BF621" i="2"/>
  <c r="T621" i="2"/>
  <c r="R621" i="2"/>
  <c r="P621" i="2"/>
  <c r="BK621" i="2"/>
  <c r="J621" i="2"/>
  <c r="BE621" i="2"/>
  <c r="BI617" i="2"/>
  <c r="BH617" i="2"/>
  <c r="BG617" i="2"/>
  <c r="BF617" i="2"/>
  <c r="T617" i="2"/>
  <c r="R617" i="2"/>
  <c r="P617" i="2"/>
  <c r="BK617" i="2"/>
  <c r="J617" i="2"/>
  <c r="BE617" i="2"/>
  <c r="BI608" i="2"/>
  <c r="BH608" i="2"/>
  <c r="BG608" i="2"/>
  <c r="BF608" i="2"/>
  <c r="T608" i="2"/>
  <c r="R608" i="2"/>
  <c r="P608" i="2"/>
  <c r="BK608" i="2"/>
  <c r="J608" i="2"/>
  <c r="BE608" i="2"/>
  <c r="BI603" i="2"/>
  <c r="BH603" i="2"/>
  <c r="BG603" i="2"/>
  <c r="BF603" i="2"/>
  <c r="T603" i="2"/>
  <c r="R603" i="2"/>
  <c r="P603" i="2"/>
  <c r="BK603" i="2"/>
  <c r="J603" i="2"/>
  <c r="BE603" i="2"/>
  <c r="BI593" i="2"/>
  <c r="BH593" i="2"/>
  <c r="BG593" i="2"/>
  <c r="BF593" i="2"/>
  <c r="T593" i="2"/>
  <c r="R593" i="2"/>
  <c r="P593" i="2"/>
  <c r="BK593" i="2"/>
  <c r="J593" i="2"/>
  <c r="BE593" i="2"/>
  <c r="BI588" i="2"/>
  <c r="BH588" i="2"/>
  <c r="BG588" i="2"/>
  <c r="BF588" i="2"/>
  <c r="T588" i="2"/>
  <c r="R588" i="2"/>
  <c r="P588" i="2"/>
  <c r="BK588" i="2"/>
  <c r="J588" i="2"/>
  <c r="BE588" i="2"/>
  <c r="BI584" i="2"/>
  <c r="BH584" i="2"/>
  <c r="BG584" i="2"/>
  <c r="BF584" i="2"/>
  <c r="T584" i="2"/>
  <c r="R584" i="2"/>
  <c r="P584" i="2"/>
  <c r="P576" i="2" s="1"/>
  <c r="BK584" i="2"/>
  <c r="BK576" i="2" s="1"/>
  <c r="J576" i="2" s="1"/>
  <c r="J73" i="2" s="1"/>
  <c r="J584" i="2"/>
  <c r="BE584" i="2"/>
  <c r="BI579" i="2"/>
  <c r="BH579" i="2"/>
  <c r="BG579" i="2"/>
  <c r="BF579" i="2"/>
  <c r="T579" i="2"/>
  <c r="T576" i="2" s="1"/>
  <c r="R579" i="2"/>
  <c r="R576" i="2" s="1"/>
  <c r="P579" i="2"/>
  <c r="BK579" i="2"/>
  <c r="J579" i="2"/>
  <c r="BE579" i="2"/>
  <c r="BI577" i="2"/>
  <c r="BH577" i="2"/>
  <c r="BG577" i="2"/>
  <c r="BF577" i="2"/>
  <c r="T577" i="2"/>
  <c r="R577" i="2"/>
  <c r="P577" i="2"/>
  <c r="BK577" i="2"/>
  <c r="J577" i="2"/>
  <c r="BE577" i="2"/>
  <c r="BI574" i="2"/>
  <c r="BH574" i="2"/>
  <c r="BG574" i="2"/>
  <c r="BF574" i="2"/>
  <c r="T574" i="2"/>
  <c r="R574" i="2"/>
  <c r="P574" i="2"/>
  <c r="BK574" i="2"/>
  <c r="J574" i="2"/>
  <c r="BE574" i="2"/>
  <c r="BI570" i="2"/>
  <c r="BH570" i="2"/>
  <c r="BG570" i="2"/>
  <c r="BF570" i="2"/>
  <c r="T570" i="2"/>
  <c r="R570" i="2"/>
  <c r="P570" i="2"/>
  <c r="BK570" i="2"/>
  <c r="J570" i="2"/>
  <c r="BE570" i="2"/>
  <c r="BI565" i="2"/>
  <c r="BH565" i="2"/>
  <c r="BG565" i="2"/>
  <c r="BF565" i="2"/>
  <c r="T565" i="2"/>
  <c r="R565" i="2"/>
  <c r="P565" i="2"/>
  <c r="BK565" i="2"/>
  <c r="J565" i="2"/>
  <c r="BE565" i="2"/>
  <c r="BI562" i="2"/>
  <c r="BH562" i="2"/>
  <c r="BG562" i="2"/>
  <c r="BF562" i="2"/>
  <c r="T562" i="2"/>
  <c r="R562" i="2"/>
  <c r="P562" i="2"/>
  <c r="BK562" i="2"/>
  <c r="J562" i="2"/>
  <c r="BE562" i="2"/>
  <c r="BI558" i="2"/>
  <c r="BH558" i="2"/>
  <c r="BG558" i="2"/>
  <c r="BF558" i="2"/>
  <c r="T558" i="2"/>
  <c r="R558" i="2"/>
  <c r="P558" i="2"/>
  <c r="BK558" i="2"/>
  <c r="J558" i="2"/>
  <c r="BE558" i="2"/>
  <c r="BI554" i="2"/>
  <c r="BH554" i="2"/>
  <c r="BG554" i="2"/>
  <c r="BF554" i="2"/>
  <c r="T554" i="2"/>
  <c r="R554" i="2"/>
  <c r="P554" i="2"/>
  <c r="BK554" i="2"/>
  <c r="J554" i="2"/>
  <c r="BE554" i="2"/>
  <c r="BI553" i="2"/>
  <c r="BH553" i="2"/>
  <c r="BG553" i="2"/>
  <c r="BF553" i="2"/>
  <c r="T553" i="2"/>
  <c r="R553" i="2"/>
  <c r="P553" i="2"/>
  <c r="BK553" i="2"/>
  <c r="J553" i="2"/>
  <c r="BE553" i="2"/>
  <c r="BI552" i="2"/>
  <c r="BH552" i="2"/>
  <c r="BG552" i="2"/>
  <c r="BF552" i="2"/>
  <c r="T552" i="2"/>
  <c r="R552" i="2"/>
  <c r="R543" i="2" s="1"/>
  <c r="P552" i="2"/>
  <c r="BK552" i="2"/>
  <c r="J552" i="2"/>
  <c r="BE552" i="2"/>
  <c r="BI551" i="2"/>
  <c r="BH551" i="2"/>
  <c r="BG551" i="2"/>
  <c r="BF551" i="2"/>
  <c r="T551" i="2"/>
  <c r="R551" i="2"/>
  <c r="P551" i="2"/>
  <c r="BK551" i="2"/>
  <c r="BK543" i="2" s="1"/>
  <c r="J543" i="2" s="1"/>
  <c r="J72" i="2" s="1"/>
  <c r="J551" i="2"/>
  <c r="BE551" i="2"/>
  <c r="BI544" i="2"/>
  <c r="BH544" i="2"/>
  <c r="BG544" i="2"/>
  <c r="BF544" i="2"/>
  <c r="T544" i="2"/>
  <c r="T543" i="2"/>
  <c r="R544" i="2"/>
  <c r="P544" i="2"/>
  <c r="P543" i="2"/>
  <c r="BK544" i="2"/>
  <c r="J544" i="2"/>
  <c r="BE544" i="2" s="1"/>
  <c r="BI541" i="2"/>
  <c r="BH541" i="2"/>
  <c r="BG541" i="2"/>
  <c r="BF541" i="2"/>
  <c r="T541" i="2"/>
  <c r="R541" i="2"/>
  <c r="P541" i="2"/>
  <c r="BK541" i="2"/>
  <c r="J541" i="2"/>
  <c r="BE541" i="2"/>
  <c r="BI538" i="2"/>
  <c r="BH538" i="2"/>
  <c r="BG538" i="2"/>
  <c r="BF538" i="2"/>
  <c r="T538" i="2"/>
  <c r="R538" i="2"/>
  <c r="P538" i="2"/>
  <c r="BK538" i="2"/>
  <c r="J538" i="2"/>
  <c r="BE538" i="2"/>
  <c r="BI536" i="2"/>
  <c r="BH536" i="2"/>
  <c r="BG536" i="2"/>
  <c r="BF536" i="2"/>
  <c r="T536" i="2"/>
  <c r="R536" i="2"/>
  <c r="P536" i="2"/>
  <c r="BK536" i="2"/>
  <c r="J536" i="2"/>
  <c r="BE536" i="2"/>
  <c r="BI532" i="2"/>
  <c r="BH532" i="2"/>
  <c r="BG532" i="2"/>
  <c r="BF532" i="2"/>
  <c r="T532" i="2"/>
  <c r="R532" i="2"/>
  <c r="P532" i="2"/>
  <c r="BK532" i="2"/>
  <c r="J532" i="2"/>
  <c r="BE532" i="2"/>
  <c r="BI530" i="2"/>
  <c r="BH530" i="2"/>
  <c r="BG530" i="2"/>
  <c r="BF530" i="2"/>
  <c r="T530" i="2"/>
  <c r="R530" i="2"/>
  <c r="P530" i="2"/>
  <c r="BK530" i="2"/>
  <c r="J530" i="2"/>
  <c r="BE530" i="2"/>
  <c r="BI526" i="2"/>
  <c r="BH526" i="2"/>
  <c r="BG526" i="2"/>
  <c r="BF526" i="2"/>
  <c r="T526" i="2"/>
  <c r="R526" i="2"/>
  <c r="P526" i="2"/>
  <c r="BK526" i="2"/>
  <c r="J526" i="2"/>
  <c r="BE526" i="2"/>
  <c r="BI524" i="2"/>
  <c r="BH524" i="2"/>
  <c r="BG524" i="2"/>
  <c r="BF524" i="2"/>
  <c r="T524" i="2"/>
  <c r="R524" i="2"/>
  <c r="R515" i="2" s="1"/>
  <c r="P524" i="2"/>
  <c r="BK524" i="2"/>
  <c r="J524" i="2"/>
  <c r="BE524" i="2"/>
  <c r="BI520" i="2"/>
  <c r="BH520" i="2"/>
  <c r="BG520" i="2"/>
  <c r="BF520" i="2"/>
  <c r="T520" i="2"/>
  <c r="R520" i="2"/>
  <c r="P520" i="2"/>
  <c r="BK520" i="2"/>
  <c r="BK515" i="2" s="1"/>
  <c r="J515" i="2" s="1"/>
  <c r="J71" i="2" s="1"/>
  <c r="J520" i="2"/>
  <c r="BE520" i="2"/>
  <c r="BI516" i="2"/>
  <c r="BH516" i="2"/>
  <c r="BG516" i="2"/>
  <c r="BF516" i="2"/>
  <c r="T516" i="2"/>
  <c r="T515" i="2"/>
  <c r="R516" i="2"/>
  <c r="P516" i="2"/>
  <c r="P515" i="2"/>
  <c r="BK516" i="2"/>
  <c r="J516" i="2"/>
  <c r="BE516" i="2" s="1"/>
  <c r="BI513" i="2"/>
  <c r="BH513" i="2"/>
  <c r="BG513" i="2"/>
  <c r="BF513" i="2"/>
  <c r="T513" i="2"/>
  <c r="R513" i="2"/>
  <c r="R503" i="2" s="1"/>
  <c r="P513" i="2"/>
  <c r="BK513" i="2"/>
  <c r="J513" i="2"/>
  <c r="BE513" i="2"/>
  <c r="BI511" i="2"/>
  <c r="BH511" i="2"/>
  <c r="BG511" i="2"/>
  <c r="BF511" i="2"/>
  <c r="T511" i="2"/>
  <c r="R511" i="2"/>
  <c r="P511" i="2"/>
  <c r="BK511" i="2"/>
  <c r="BK503" i="2" s="1"/>
  <c r="J503" i="2" s="1"/>
  <c r="J70" i="2" s="1"/>
  <c r="J511" i="2"/>
  <c r="BE511" i="2"/>
  <c r="BI504" i="2"/>
  <c r="BH504" i="2"/>
  <c r="BG504" i="2"/>
  <c r="BF504" i="2"/>
  <c r="T504" i="2"/>
  <c r="T503" i="2"/>
  <c r="R504" i="2"/>
  <c r="P504" i="2"/>
  <c r="P503" i="2"/>
  <c r="BK504" i="2"/>
  <c r="J504" i="2"/>
  <c r="BE504" i="2" s="1"/>
  <c r="BI501" i="2"/>
  <c r="BH501" i="2"/>
  <c r="BG501" i="2"/>
  <c r="BF501" i="2"/>
  <c r="T501" i="2"/>
  <c r="R501" i="2"/>
  <c r="R493" i="2" s="1"/>
  <c r="P501" i="2"/>
  <c r="BK501" i="2"/>
  <c r="J501" i="2"/>
  <c r="BE501" i="2"/>
  <c r="BI498" i="2"/>
  <c r="BH498" i="2"/>
  <c r="BG498" i="2"/>
  <c r="BF498" i="2"/>
  <c r="T498" i="2"/>
  <c r="R498" i="2"/>
  <c r="P498" i="2"/>
  <c r="BK498" i="2"/>
  <c r="BK493" i="2" s="1"/>
  <c r="J493" i="2" s="1"/>
  <c r="J69" i="2" s="1"/>
  <c r="J498" i="2"/>
  <c r="BE498" i="2"/>
  <c r="BI494" i="2"/>
  <c r="BH494" i="2"/>
  <c r="BG494" i="2"/>
  <c r="BF494" i="2"/>
  <c r="T494" i="2"/>
  <c r="T493" i="2"/>
  <c r="R494" i="2"/>
  <c r="P494" i="2"/>
  <c r="P493" i="2"/>
  <c r="BK494" i="2"/>
  <c r="J494" i="2"/>
  <c r="BE494" i="2" s="1"/>
  <c r="BI489" i="2"/>
  <c r="BH489" i="2"/>
  <c r="BG489" i="2"/>
  <c r="BF489" i="2"/>
  <c r="T489" i="2"/>
  <c r="R489" i="2"/>
  <c r="P489" i="2"/>
  <c r="BK489" i="2"/>
  <c r="J489" i="2"/>
  <c r="BE489" i="2"/>
  <c r="BI485" i="2"/>
  <c r="BH485" i="2"/>
  <c r="BG485" i="2"/>
  <c r="BF485" i="2"/>
  <c r="T485" i="2"/>
  <c r="R485" i="2"/>
  <c r="P485" i="2"/>
  <c r="BK485" i="2"/>
  <c r="J485" i="2"/>
  <c r="BE485" i="2"/>
  <c r="BI481" i="2"/>
  <c r="BH481" i="2"/>
  <c r="BG481" i="2"/>
  <c r="BF481" i="2"/>
  <c r="T481" i="2"/>
  <c r="R481" i="2"/>
  <c r="P481" i="2"/>
  <c r="BK481" i="2"/>
  <c r="J481" i="2"/>
  <c r="BE481" i="2"/>
  <c r="BI477" i="2"/>
  <c r="BH477" i="2"/>
  <c r="BG477" i="2"/>
  <c r="BF477" i="2"/>
  <c r="T477" i="2"/>
  <c r="R477" i="2"/>
  <c r="P477" i="2"/>
  <c r="BK477" i="2"/>
  <c r="J477" i="2"/>
  <c r="BE477" i="2"/>
  <c r="BI474" i="2"/>
  <c r="BH474" i="2"/>
  <c r="BG474" i="2"/>
  <c r="BF474" i="2"/>
  <c r="T474" i="2"/>
  <c r="R474" i="2"/>
  <c r="P474" i="2"/>
  <c r="BK474" i="2"/>
  <c r="J474" i="2"/>
  <c r="BE474" i="2"/>
  <c r="BI471" i="2"/>
  <c r="BH471" i="2"/>
  <c r="BG471" i="2"/>
  <c r="BF471" i="2"/>
  <c r="T471" i="2"/>
  <c r="R471" i="2"/>
  <c r="P471" i="2"/>
  <c r="BK471" i="2"/>
  <c r="J471" i="2"/>
  <c r="BE471" i="2"/>
  <c r="BI468" i="2"/>
  <c r="BH468" i="2"/>
  <c r="BG468" i="2"/>
  <c r="BF468" i="2"/>
  <c r="T468" i="2"/>
  <c r="R468" i="2"/>
  <c r="P468" i="2"/>
  <c r="BK468" i="2"/>
  <c r="J468" i="2"/>
  <c r="BE468" i="2"/>
  <c r="BI465" i="2"/>
  <c r="BH465" i="2"/>
  <c r="BG465" i="2"/>
  <c r="BF465" i="2"/>
  <c r="T465" i="2"/>
  <c r="R465" i="2"/>
  <c r="P465" i="2"/>
  <c r="BK465" i="2"/>
  <c r="J465" i="2"/>
  <c r="BE465" i="2"/>
  <c r="BI462" i="2"/>
  <c r="BH462" i="2"/>
  <c r="BG462" i="2"/>
  <c r="BF462" i="2"/>
  <c r="T462" i="2"/>
  <c r="R462" i="2"/>
  <c r="P462" i="2"/>
  <c r="BK462" i="2"/>
  <c r="J462" i="2"/>
  <c r="BE462" i="2"/>
  <c r="BI459" i="2"/>
  <c r="BH459" i="2"/>
  <c r="BG459" i="2"/>
  <c r="BF459" i="2"/>
  <c r="T459" i="2"/>
  <c r="R459" i="2"/>
  <c r="P459" i="2"/>
  <c r="BK459" i="2"/>
  <c r="J459" i="2"/>
  <c r="BE459" i="2"/>
  <c r="BI456" i="2"/>
  <c r="BH456" i="2"/>
  <c r="BG456" i="2"/>
  <c r="BF456" i="2"/>
  <c r="T456" i="2"/>
  <c r="R456" i="2"/>
  <c r="P456" i="2"/>
  <c r="BK456" i="2"/>
  <c r="J456" i="2"/>
  <c r="BE456" i="2"/>
  <c r="BI453" i="2"/>
  <c r="BH453" i="2"/>
  <c r="BG453" i="2"/>
  <c r="BF453" i="2"/>
  <c r="T453" i="2"/>
  <c r="R453" i="2"/>
  <c r="P453" i="2"/>
  <c r="BK453" i="2"/>
  <c r="J453" i="2"/>
  <c r="BE453" i="2"/>
  <c r="BI450" i="2"/>
  <c r="BH450" i="2"/>
  <c r="BG450" i="2"/>
  <c r="BF450" i="2"/>
  <c r="T450" i="2"/>
  <c r="R450" i="2"/>
  <c r="R441" i="2" s="1"/>
  <c r="P450" i="2"/>
  <c r="BK450" i="2"/>
  <c r="J450" i="2"/>
  <c r="BE450" i="2"/>
  <c r="BI446" i="2"/>
  <c r="BH446" i="2"/>
  <c r="BG446" i="2"/>
  <c r="BF446" i="2"/>
  <c r="T446" i="2"/>
  <c r="R446" i="2"/>
  <c r="P446" i="2"/>
  <c r="P441" i="2" s="1"/>
  <c r="BK446" i="2"/>
  <c r="J446" i="2"/>
  <c r="BE446" i="2"/>
  <c r="BI442" i="2"/>
  <c r="BH442" i="2"/>
  <c r="BG442" i="2"/>
  <c r="BF442" i="2"/>
  <c r="T442" i="2"/>
  <c r="T441" i="2"/>
  <c r="T440" i="2" s="1"/>
  <c r="R442" i="2"/>
  <c r="P442" i="2"/>
  <c r="BK442" i="2"/>
  <c r="BK441" i="2" s="1"/>
  <c r="J442" i="2"/>
  <c r="BE442" i="2"/>
  <c r="BI438" i="2"/>
  <c r="BH438" i="2"/>
  <c r="BG438" i="2"/>
  <c r="BF438" i="2"/>
  <c r="T438" i="2"/>
  <c r="T437" i="2"/>
  <c r="R438" i="2"/>
  <c r="R437" i="2"/>
  <c r="P438" i="2"/>
  <c r="P437" i="2"/>
  <c r="BK438" i="2"/>
  <c r="BK437" i="2"/>
  <c r="J437" i="2" s="1"/>
  <c r="J66" i="2" s="1"/>
  <c r="J438" i="2"/>
  <c r="BE438" i="2"/>
  <c r="BI435" i="2"/>
  <c r="BH435" i="2"/>
  <c r="BG435" i="2"/>
  <c r="BF435" i="2"/>
  <c r="T435" i="2"/>
  <c r="R435" i="2"/>
  <c r="P435" i="2"/>
  <c r="BK435" i="2"/>
  <c r="J435" i="2"/>
  <c r="BE435" i="2"/>
  <c r="BI433" i="2"/>
  <c r="BH433" i="2"/>
  <c r="BG433" i="2"/>
  <c r="BF433" i="2"/>
  <c r="T433" i="2"/>
  <c r="R433" i="2"/>
  <c r="P433" i="2"/>
  <c r="BK433" i="2"/>
  <c r="J433" i="2"/>
  <c r="BE433" i="2"/>
  <c r="BI430" i="2"/>
  <c r="BH430" i="2"/>
  <c r="BG430" i="2"/>
  <c r="BF430" i="2"/>
  <c r="T430" i="2"/>
  <c r="R430" i="2"/>
  <c r="P430" i="2"/>
  <c r="BK430" i="2"/>
  <c r="J430" i="2"/>
  <c r="BE430" i="2"/>
  <c r="BI428" i="2"/>
  <c r="BH428" i="2"/>
  <c r="BG428" i="2"/>
  <c r="BF428" i="2"/>
  <c r="T428" i="2"/>
  <c r="R428" i="2"/>
  <c r="P428" i="2"/>
  <c r="BK428" i="2"/>
  <c r="J428" i="2"/>
  <c r="BE428" i="2"/>
  <c r="BI425" i="2"/>
  <c r="BH425" i="2"/>
  <c r="BG425" i="2"/>
  <c r="BF425" i="2"/>
  <c r="T425" i="2"/>
  <c r="R425" i="2"/>
  <c r="P425" i="2"/>
  <c r="P420" i="2" s="1"/>
  <c r="BK425" i="2"/>
  <c r="BK420" i="2" s="1"/>
  <c r="J420" i="2" s="1"/>
  <c r="J65" i="2" s="1"/>
  <c r="J425" i="2"/>
  <c r="BE425" i="2"/>
  <c r="BI423" i="2"/>
  <c r="BH423" i="2"/>
  <c r="BG423" i="2"/>
  <c r="BF423" i="2"/>
  <c r="T423" i="2"/>
  <c r="T420" i="2" s="1"/>
  <c r="R423" i="2"/>
  <c r="R420" i="2" s="1"/>
  <c r="P423" i="2"/>
  <c r="BK423" i="2"/>
  <c r="J423" i="2"/>
  <c r="BE423" i="2"/>
  <c r="BI421" i="2"/>
  <c r="BH421" i="2"/>
  <c r="BG421" i="2"/>
  <c r="BF421" i="2"/>
  <c r="T421" i="2"/>
  <c r="R421" i="2"/>
  <c r="P421" i="2"/>
  <c r="BK421" i="2"/>
  <c r="J421" i="2"/>
  <c r="BE421" i="2"/>
  <c r="BI416" i="2"/>
  <c r="BH416" i="2"/>
  <c r="BG416" i="2"/>
  <c r="BF416" i="2"/>
  <c r="T416" i="2"/>
  <c r="R416" i="2"/>
  <c r="P416" i="2"/>
  <c r="BK416" i="2"/>
  <c r="J416" i="2"/>
  <c r="BE416" i="2"/>
  <c r="BI411" i="2"/>
  <c r="BH411" i="2"/>
  <c r="BG411" i="2"/>
  <c r="BF411" i="2"/>
  <c r="T411" i="2"/>
  <c r="R411" i="2"/>
  <c r="P411" i="2"/>
  <c r="BK411" i="2"/>
  <c r="J411" i="2"/>
  <c r="BE411" i="2"/>
  <c r="BI408" i="2"/>
  <c r="BH408" i="2"/>
  <c r="BG408" i="2"/>
  <c r="BF408" i="2"/>
  <c r="T408" i="2"/>
  <c r="R408" i="2"/>
  <c r="P408" i="2"/>
  <c r="BK408" i="2"/>
  <c r="J408" i="2"/>
  <c r="BE408" i="2"/>
  <c r="BI405" i="2"/>
  <c r="BH405" i="2"/>
  <c r="BG405" i="2"/>
  <c r="BF405" i="2"/>
  <c r="T405" i="2"/>
  <c r="R405" i="2"/>
  <c r="P405" i="2"/>
  <c r="BK405" i="2"/>
  <c r="J405" i="2"/>
  <c r="BE405" i="2"/>
  <c r="BI402" i="2"/>
  <c r="BH402" i="2"/>
  <c r="BG402" i="2"/>
  <c r="BF402" i="2"/>
  <c r="T402" i="2"/>
  <c r="R402" i="2"/>
  <c r="P402" i="2"/>
  <c r="BK402" i="2"/>
  <c r="J402" i="2"/>
  <c r="BE402" i="2"/>
  <c r="BI399" i="2"/>
  <c r="BH399" i="2"/>
  <c r="BG399" i="2"/>
  <c r="BF399" i="2"/>
  <c r="T399" i="2"/>
  <c r="R399" i="2"/>
  <c r="P399" i="2"/>
  <c r="BK399" i="2"/>
  <c r="J399" i="2"/>
  <c r="BE399" i="2"/>
  <c r="BI393" i="2"/>
  <c r="BH393" i="2"/>
  <c r="BG393" i="2"/>
  <c r="BF393" i="2"/>
  <c r="T393" i="2"/>
  <c r="R393" i="2"/>
  <c r="P393" i="2"/>
  <c r="BK393" i="2"/>
  <c r="J393" i="2"/>
  <c r="BE393" i="2"/>
  <c r="BI390" i="2"/>
  <c r="BH390" i="2"/>
  <c r="BG390" i="2"/>
  <c r="BF390" i="2"/>
  <c r="T390" i="2"/>
  <c r="R390" i="2"/>
  <c r="P390" i="2"/>
  <c r="BK390" i="2"/>
  <c r="J390" i="2"/>
  <c r="BE390" i="2"/>
  <c r="BI387" i="2"/>
  <c r="BH387" i="2"/>
  <c r="BG387" i="2"/>
  <c r="BF387" i="2"/>
  <c r="T387" i="2"/>
  <c r="R387" i="2"/>
  <c r="P387" i="2"/>
  <c r="BK387" i="2"/>
  <c r="J387" i="2"/>
  <c r="BE387" i="2"/>
  <c r="BI384" i="2"/>
  <c r="BH384" i="2"/>
  <c r="BG384" i="2"/>
  <c r="BF384" i="2"/>
  <c r="T384" i="2"/>
  <c r="R384" i="2"/>
  <c r="P384" i="2"/>
  <c r="BK384" i="2"/>
  <c r="J384" i="2"/>
  <c r="BE384" i="2"/>
  <c r="BI381" i="2"/>
  <c r="BH381" i="2"/>
  <c r="BG381" i="2"/>
  <c r="BF381" i="2"/>
  <c r="T381" i="2"/>
  <c r="R381" i="2"/>
  <c r="P381" i="2"/>
  <c r="BK381" i="2"/>
  <c r="J381" i="2"/>
  <c r="BE381" i="2"/>
  <c r="BI375" i="2"/>
  <c r="BH375" i="2"/>
  <c r="BG375" i="2"/>
  <c r="BF375" i="2"/>
  <c r="T375" i="2"/>
  <c r="R375" i="2"/>
  <c r="P375" i="2"/>
  <c r="BK375" i="2"/>
  <c r="J375" i="2"/>
  <c r="BE375" i="2"/>
  <c r="BI371" i="2"/>
  <c r="BH371" i="2"/>
  <c r="BG371" i="2"/>
  <c r="BF371" i="2"/>
  <c r="T371" i="2"/>
  <c r="R371" i="2"/>
  <c r="P371" i="2"/>
  <c r="BK371" i="2"/>
  <c r="J371" i="2"/>
  <c r="BE371" i="2"/>
  <c r="BI367" i="2"/>
  <c r="BH367" i="2"/>
  <c r="BG367" i="2"/>
  <c r="BF367" i="2"/>
  <c r="T367" i="2"/>
  <c r="R367" i="2"/>
  <c r="P367" i="2"/>
  <c r="BK367" i="2"/>
  <c r="J367" i="2"/>
  <c r="BE367" i="2"/>
  <c r="BI363" i="2"/>
  <c r="BH363" i="2"/>
  <c r="BG363" i="2"/>
  <c r="BF363" i="2"/>
  <c r="T363" i="2"/>
  <c r="R363" i="2"/>
  <c r="P363" i="2"/>
  <c r="BK363" i="2"/>
  <c r="J363" i="2"/>
  <c r="BE363" i="2"/>
  <c r="BI359" i="2"/>
  <c r="BH359" i="2"/>
  <c r="BG359" i="2"/>
  <c r="BF359" i="2"/>
  <c r="T359" i="2"/>
  <c r="R359" i="2"/>
  <c r="P359" i="2"/>
  <c r="BK359" i="2"/>
  <c r="J359" i="2"/>
  <c r="BE359" i="2"/>
  <c r="BI356" i="2"/>
  <c r="BH356" i="2"/>
  <c r="BG356" i="2"/>
  <c r="BF356" i="2"/>
  <c r="T356" i="2"/>
  <c r="R356" i="2"/>
  <c r="P356" i="2"/>
  <c r="BK356" i="2"/>
  <c r="J356" i="2"/>
  <c r="BE356" i="2"/>
  <c r="BI353" i="2"/>
  <c r="BH353" i="2"/>
  <c r="BG353" i="2"/>
  <c r="BF353" i="2"/>
  <c r="T353" i="2"/>
  <c r="R353" i="2"/>
  <c r="P353" i="2"/>
  <c r="BK353" i="2"/>
  <c r="J353" i="2"/>
  <c r="BE353" i="2"/>
  <c r="BI350" i="2"/>
  <c r="BH350" i="2"/>
  <c r="BG350" i="2"/>
  <c r="BF350" i="2"/>
  <c r="T350" i="2"/>
  <c r="R350" i="2"/>
  <c r="P350" i="2"/>
  <c r="BK350" i="2"/>
  <c r="J350" i="2"/>
  <c r="BE350" i="2"/>
  <c r="BI342" i="2"/>
  <c r="BH342" i="2"/>
  <c r="BG342" i="2"/>
  <c r="BF342" i="2"/>
  <c r="T342" i="2"/>
  <c r="R342" i="2"/>
  <c r="P342" i="2"/>
  <c r="BK342" i="2"/>
  <c r="J342" i="2"/>
  <c r="BE342" i="2"/>
  <c r="BI336" i="2"/>
  <c r="BH336" i="2"/>
  <c r="BG336" i="2"/>
  <c r="BF336" i="2"/>
  <c r="T336" i="2"/>
  <c r="R336" i="2"/>
  <c r="P336" i="2"/>
  <c r="BK336" i="2"/>
  <c r="J336" i="2"/>
  <c r="BE336" i="2"/>
  <c r="BI333" i="2"/>
  <c r="BH333" i="2"/>
  <c r="BG333" i="2"/>
  <c r="BF333" i="2"/>
  <c r="T333" i="2"/>
  <c r="R333" i="2"/>
  <c r="P333" i="2"/>
  <c r="BK333" i="2"/>
  <c r="J333" i="2"/>
  <c r="BE333" i="2"/>
  <c r="BI331" i="2"/>
  <c r="BH331" i="2"/>
  <c r="BG331" i="2"/>
  <c r="BF331" i="2"/>
  <c r="T331" i="2"/>
  <c r="R331" i="2"/>
  <c r="P331" i="2"/>
  <c r="BK331" i="2"/>
  <c r="J331" i="2"/>
  <c r="BE331" i="2"/>
  <c r="BI330" i="2"/>
  <c r="BH330" i="2"/>
  <c r="BG330" i="2"/>
  <c r="BF330" i="2"/>
  <c r="T330" i="2"/>
  <c r="R330" i="2"/>
  <c r="P330" i="2"/>
  <c r="BK330" i="2"/>
  <c r="J330" i="2"/>
  <c r="BE330" i="2"/>
  <c r="BI326" i="2"/>
  <c r="BH326" i="2"/>
  <c r="BG326" i="2"/>
  <c r="BF326" i="2"/>
  <c r="T326" i="2"/>
  <c r="R326" i="2"/>
  <c r="P326" i="2"/>
  <c r="BK326" i="2"/>
  <c r="J326" i="2"/>
  <c r="BE326" i="2"/>
  <c r="BI325" i="2"/>
  <c r="BH325" i="2"/>
  <c r="BG325" i="2"/>
  <c r="BF325" i="2"/>
  <c r="T325" i="2"/>
  <c r="R325" i="2"/>
  <c r="P325" i="2"/>
  <c r="BK325" i="2"/>
  <c r="J325" i="2"/>
  <c r="BE325" i="2"/>
  <c r="BI321" i="2"/>
  <c r="BH321" i="2"/>
  <c r="BG321" i="2"/>
  <c r="BF321" i="2"/>
  <c r="T321" i="2"/>
  <c r="R321" i="2"/>
  <c r="P321" i="2"/>
  <c r="BK321" i="2"/>
  <c r="J321" i="2"/>
  <c r="BE321" i="2"/>
  <c r="BI315" i="2"/>
  <c r="BH315" i="2"/>
  <c r="BG315" i="2"/>
  <c r="BF315" i="2"/>
  <c r="T315" i="2"/>
  <c r="R315" i="2"/>
  <c r="P315" i="2"/>
  <c r="BK315" i="2"/>
  <c r="J315" i="2"/>
  <c r="BE315" i="2"/>
  <c r="BI309" i="2"/>
  <c r="BH309" i="2"/>
  <c r="BG309" i="2"/>
  <c r="BF309" i="2"/>
  <c r="T309" i="2"/>
  <c r="R309" i="2"/>
  <c r="P309" i="2"/>
  <c r="BK309" i="2"/>
  <c r="J309" i="2"/>
  <c r="BE309" i="2"/>
  <c r="BI307" i="2"/>
  <c r="BH307" i="2"/>
  <c r="BG307" i="2"/>
  <c r="BF307" i="2"/>
  <c r="T307" i="2"/>
  <c r="R307" i="2"/>
  <c r="P307" i="2"/>
  <c r="BK307" i="2"/>
  <c r="J307" i="2"/>
  <c r="BE307" i="2"/>
  <c r="BI300" i="2"/>
  <c r="BH300" i="2"/>
  <c r="BG300" i="2"/>
  <c r="BF300" i="2"/>
  <c r="T300" i="2"/>
  <c r="R300" i="2"/>
  <c r="P300" i="2"/>
  <c r="BK300" i="2"/>
  <c r="J300" i="2"/>
  <c r="BE300" i="2"/>
  <c r="BI298" i="2"/>
  <c r="BH298" i="2"/>
  <c r="BG298" i="2"/>
  <c r="BF298" i="2"/>
  <c r="T298" i="2"/>
  <c r="R298" i="2"/>
  <c r="P298" i="2"/>
  <c r="BK298" i="2"/>
  <c r="J298" i="2"/>
  <c r="BE298" i="2"/>
  <c r="BI295" i="2"/>
  <c r="BH295" i="2"/>
  <c r="BG295" i="2"/>
  <c r="BF295" i="2"/>
  <c r="T295" i="2"/>
  <c r="R295" i="2"/>
  <c r="P295" i="2"/>
  <c r="BK295" i="2"/>
  <c r="J295" i="2"/>
  <c r="BE295" i="2"/>
  <c r="BI293" i="2"/>
  <c r="BH293" i="2"/>
  <c r="BG293" i="2"/>
  <c r="BF293" i="2"/>
  <c r="T293" i="2"/>
  <c r="R293" i="2"/>
  <c r="P293" i="2"/>
  <c r="BK293" i="2"/>
  <c r="J293" i="2"/>
  <c r="BE293" i="2"/>
  <c r="BI289" i="2"/>
  <c r="BH289" i="2"/>
  <c r="BG289" i="2"/>
  <c r="BF289" i="2"/>
  <c r="T289" i="2"/>
  <c r="R289" i="2"/>
  <c r="P289" i="2"/>
  <c r="BK289" i="2"/>
  <c r="J289" i="2"/>
  <c r="BE289" i="2"/>
  <c r="BI288" i="2"/>
  <c r="BH288" i="2"/>
  <c r="BG288" i="2"/>
  <c r="BF288" i="2"/>
  <c r="T288" i="2"/>
  <c r="R288" i="2"/>
  <c r="P288" i="2"/>
  <c r="BK288" i="2"/>
  <c r="J288" i="2"/>
  <c r="BE288" i="2"/>
  <c r="BI284" i="2"/>
  <c r="BH284" i="2"/>
  <c r="BG284" i="2"/>
  <c r="BF284" i="2"/>
  <c r="T284" i="2"/>
  <c r="R284" i="2"/>
  <c r="P284" i="2"/>
  <c r="BK284" i="2"/>
  <c r="J284" i="2"/>
  <c r="BE284" i="2"/>
  <c r="BI280" i="2"/>
  <c r="BH280" i="2"/>
  <c r="BG280" i="2"/>
  <c r="BF280" i="2"/>
  <c r="T280" i="2"/>
  <c r="R280" i="2"/>
  <c r="P280" i="2"/>
  <c r="BK280" i="2"/>
  <c r="J280" i="2"/>
  <c r="BE280" i="2"/>
  <c r="BI279" i="2"/>
  <c r="BH279" i="2"/>
  <c r="BG279" i="2"/>
  <c r="BF279" i="2"/>
  <c r="T279" i="2"/>
  <c r="R279" i="2"/>
  <c r="P279" i="2"/>
  <c r="BK279" i="2"/>
  <c r="J279" i="2"/>
  <c r="BE279" i="2"/>
  <c r="BI277" i="2"/>
  <c r="BH277" i="2"/>
  <c r="BG277" i="2"/>
  <c r="BF277" i="2"/>
  <c r="T277" i="2"/>
  <c r="R277" i="2"/>
  <c r="P277" i="2"/>
  <c r="BK277" i="2"/>
  <c r="J277" i="2"/>
  <c r="BE277" i="2"/>
  <c r="BI275" i="2"/>
  <c r="BH275" i="2"/>
  <c r="BG275" i="2"/>
  <c r="BF275" i="2"/>
  <c r="T275" i="2"/>
  <c r="R275" i="2"/>
  <c r="P275" i="2"/>
  <c r="BK275" i="2"/>
  <c r="J275" i="2"/>
  <c r="BE275" i="2"/>
  <c r="BI273" i="2"/>
  <c r="BH273" i="2"/>
  <c r="BG273" i="2"/>
  <c r="BF273" i="2"/>
  <c r="T273" i="2"/>
  <c r="R273" i="2"/>
  <c r="P273" i="2"/>
  <c r="BK273" i="2"/>
  <c r="J273" i="2"/>
  <c r="BE273" i="2"/>
  <c r="BI272" i="2"/>
  <c r="BH272" i="2"/>
  <c r="BG272" i="2"/>
  <c r="BF272" i="2"/>
  <c r="T272" i="2"/>
  <c r="R272" i="2"/>
  <c r="P272" i="2"/>
  <c r="BK272" i="2"/>
  <c r="J272" i="2"/>
  <c r="BE272" i="2"/>
  <c r="BI270" i="2"/>
  <c r="BH270" i="2"/>
  <c r="BG270" i="2"/>
  <c r="BF270" i="2"/>
  <c r="T270" i="2"/>
  <c r="R270" i="2"/>
  <c r="P270" i="2"/>
  <c r="BK270" i="2"/>
  <c r="J270" i="2"/>
  <c r="BE270" i="2"/>
  <c r="BI269" i="2"/>
  <c r="BH269" i="2"/>
  <c r="BG269" i="2"/>
  <c r="BF269" i="2"/>
  <c r="T269" i="2"/>
  <c r="R269" i="2"/>
  <c r="P269" i="2"/>
  <c r="BK269" i="2"/>
  <c r="J269" i="2"/>
  <c r="BE269" i="2"/>
  <c r="BI267" i="2"/>
  <c r="BH267" i="2"/>
  <c r="BG267" i="2"/>
  <c r="BF267" i="2"/>
  <c r="T267" i="2"/>
  <c r="R267" i="2"/>
  <c r="P267" i="2"/>
  <c r="BK267" i="2"/>
  <c r="J267" i="2"/>
  <c r="BE267" i="2"/>
  <c r="BI266" i="2"/>
  <c r="BH266" i="2"/>
  <c r="BG266" i="2"/>
  <c r="BF266" i="2"/>
  <c r="T266" i="2"/>
  <c r="R266" i="2"/>
  <c r="P266" i="2"/>
  <c r="BK266" i="2"/>
  <c r="J266" i="2"/>
  <c r="BE266" i="2"/>
  <c r="BI265" i="2"/>
  <c r="BH265" i="2"/>
  <c r="BG265" i="2"/>
  <c r="BF265" i="2"/>
  <c r="T265" i="2"/>
  <c r="R265" i="2"/>
  <c r="R260" i="2" s="1"/>
  <c r="P265" i="2"/>
  <c r="BK265" i="2"/>
  <c r="J265" i="2"/>
  <c r="BE265" i="2"/>
  <c r="BI263" i="2"/>
  <c r="BH263" i="2"/>
  <c r="BG263" i="2"/>
  <c r="BF263" i="2"/>
  <c r="T263" i="2"/>
  <c r="R263" i="2"/>
  <c r="P263" i="2"/>
  <c r="BK263" i="2"/>
  <c r="BK260" i="2" s="1"/>
  <c r="J260" i="2" s="1"/>
  <c r="J64" i="2" s="1"/>
  <c r="J263" i="2"/>
  <c r="BE263" i="2"/>
  <c r="BI261" i="2"/>
  <c r="BH261" i="2"/>
  <c r="BG261" i="2"/>
  <c r="BF261" i="2"/>
  <c r="T261" i="2"/>
  <c r="T260" i="2"/>
  <c r="R261" i="2"/>
  <c r="P261" i="2"/>
  <c r="P260" i="2"/>
  <c r="BK261" i="2"/>
  <c r="J261" i="2"/>
  <c r="BE261" i="2" s="1"/>
  <c r="BI254" i="2"/>
  <c r="BH254" i="2"/>
  <c r="BG254" i="2"/>
  <c r="BF254" i="2"/>
  <c r="T254" i="2"/>
  <c r="R254" i="2"/>
  <c r="P254" i="2"/>
  <c r="BK254" i="2"/>
  <c r="J254" i="2"/>
  <c r="BE254" i="2"/>
  <c r="BI250" i="2"/>
  <c r="BH250" i="2"/>
  <c r="BG250" i="2"/>
  <c r="BF250" i="2"/>
  <c r="T250" i="2"/>
  <c r="R250" i="2"/>
  <c r="P250" i="2"/>
  <c r="BK250" i="2"/>
  <c r="J250" i="2"/>
  <c r="BE250" i="2"/>
  <c r="BI247" i="2"/>
  <c r="BH247" i="2"/>
  <c r="BG247" i="2"/>
  <c r="BF247" i="2"/>
  <c r="T247" i="2"/>
  <c r="R247" i="2"/>
  <c r="P247" i="2"/>
  <c r="BK247" i="2"/>
  <c r="J247" i="2"/>
  <c r="BE247" i="2"/>
  <c r="BI244" i="2"/>
  <c r="BH244" i="2"/>
  <c r="BG244" i="2"/>
  <c r="BF244" i="2"/>
  <c r="T244" i="2"/>
  <c r="R244" i="2"/>
  <c r="P244" i="2"/>
  <c r="BK244" i="2"/>
  <c r="J244" i="2"/>
  <c r="BE244" i="2"/>
  <c r="BI240" i="2"/>
  <c r="BH240" i="2"/>
  <c r="BG240" i="2"/>
  <c r="BF240" i="2"/>
  <c r="T240" i="2"/>
  <c r="R240" i="2"/>
  <c r="P240" i="2"/>
  <c r="BK240" i="2"/>
  <c r="J240" i="2"/>
  <c r="BE240" i="2"/>
  <c r="BI236" i="2"/>
  <c r="BH236" i="2"/>
  <c r="BG236" i="2"/>
  <c r="BF236" i="2"/>
  <c r="T236" i="2"/>
  <c r="R236" i="2"/>
  <c r="P236" i="2"/>
  <c r="BK236" i="2"/>
  <c r="J236" i="2"/>
  <c r="BE236" i="2"/>
  <c r="BI230" i="2"/>
  <c r="BH230" i="2"/>
  <c r="BG230" i="2"/>
  <c r="BF230" i="2"/>
  <c r="T230" i="2"/>
  <c r="R230" i="2"/>
  <c r="P230" i="2"/>
  <c r="BK230" i="2"/>
  <c r="J230" i="2"/>
  <c r="BE230" i="2"/>
  <c r="BI223" i="2"/>
  <c r="BH223" i="2"/>
  <c r="BG223" i="2"/>
  <c r="BF223" i="2"/>
  <c r="T223" i="2"/>
  <c r="R223" i="2"/>
  <c r="P223" i="2"/>
  <c r="BK223" i="2"/>
  <c r="J223" i="2"/>
  <c r="BE223" i="2"/>
  <c r="BI219" i="2"/>
  <c r="BH219" i="2"/>
  <c r="BG219" i="2"/>
  <c r="BF219" i="2"/>
  <c r="T219" i="2"/>
  <c r="R219" i="2"/>
  <c r="P219" i="2"/>
  <c r="BK219" i="2"/>
  <c r="J219" i="2"/>
  <c r="BE219" i="2"/>
  <c r="BI215" i="2"/>
  <c r="BH215" i="2"/>
  <c r="BG215" i="2"/>
  <c r="BF215" i="2"/>
  <c r="T215" i="2"/>
  <c r="R215" i="2"/>
  <c r="P215" i="2"/>
  <c r="BK215" i="2"/>
  <c r="J215" i="2"/>
  <c r="BE215" i="2"/>
  <c r="BI189" i="2"/>
  <c r="BH189" i="2"/>
  <c r="BG189" i="2"/>
  <c r="BF189" i="2"/>
  <c r="T189" i="2"/>
  <c r="R189" i="2"/>
  <c r="P189" i="2"/>
  <c r="BK189" i="2"/>
  <c r="J189" i="2"/>
  <c r="BE189" i="2"/>
  <c r="BI176" i="2"/>
  <c r="BH176" i="2"/>
  <c r="BG176" i="2"/>
  <c r="BF176" i="2"/>
  <c r="T176" i="2"/>
  <c r="R176" i="2"/>
  <c r="P176" i="2"/>
  <c r="P164" i="2" s="1"/>
  <c r="BK176" i="2"/>
  <c r="BK164" i="2" s="1"/>
  <c r="J164" i="2" s="1"/>
  <c r="J63" i="2" s="1"/>
  <c r="J176" i="2"/>
  <c r="BE176" i="2"/>
  <c r="BI169" i="2"/>
  <c r="BH169" i="2"/>
  <c r="BG169" i="2"/>
  <c r="BF169" i="2"/>
  <c r="T169" i="2"/>
  <c r="T164" i="2" s="1"/>
  <c r="R169" i="2"/>
  <c r="R164" i="2" s="1"/>
  <c r="P169" i="2"/>
  <c r="BK169" i="2"/>
  <c r="J169" i="2"/>
  <c r="BE169" i="2"/>
  <c r="BI165" i="2"/>
  <c r="BH165" i="2"/>
  <c r="BG165" i="2"/>
  <c r="BF165" i="2"/>
  <c r="T165" i="2"/>
  <c r="R165" i="2"/>
  <c r="P165" i="2"/>
  <c r="BK165" i="2"/>
  <c r="J165" i="2"/>
  <c r="BE165" i="2"/>
  <c r="BI162" i="2"/>
  <c r="BH162" i="2"/>
  <c r="BG162" i="2"/>
  <c r="BF162" i="2"/>
  <c r="T162" i="2"/>
  <c r="R162" i="2"/>
  <c r="P162" i="2"/>
  <c r="BK162" i="2"/>
  <c r="J162" i="2"/>
  <c r="BE162" i="2"/>
  <c r="BI158" i="2"/>
  <c r="BH158" i="2"/>
  <c r="BG158" i="2"/>
  <c r="BF158" i="2"/>
  <c r="T158" i="2"/>
  <c r="R158" i="2"/>
  <c r="P158" i="2"/>
  <c r="BK158" i="2"/>
  <c r="J158" i="2"/>
  <c r="BE158" i="2"/>
  <c r="BI155" i="2"/>
  <c r="BH155" i="2"/>
  <c r="BG155" i="2"/>
  <c r="BF155" i="2"/>
  <c r="T155" i="2"/>
  <c r="R155" i="2"/>
  <c r="P155" i="2"/>
  <c r="BK155" i="2"/>
  <c r="J155" i="2"/>
  <c r="BE155" i="2"/>
  <c r="BI152" i="2"/>
  <c r="BH152" i="2"/>
  <c r="BG152" i="2"/>
  <c r="BF152" i="2"/>
  <c r="T152" i="2"/>
  <c r="R152" i="2"/>
  <c r="P152" i="2"/>
  <c r="BK152" i="2"/>
  <c r="J152" i="2"/>
  <c r="BE152" i="2"/>
  <c r="BI149" i="2"/>
  <c r="BH149" i="2"/>
  <c r="BG149" i="2"/>
  <c r="BF149" i="2"/>
  <c r="T149" i="2"/>
  <c r="R149" i="2"/>
  <c r="P149" i="2"/>
  <c r="BK149" i="2"/>
  <c r="J149" i="2"/>
  <c r="BE149" i="2"/>
  <c r="BI145" i="2"/>
  <c r="BH145" i="2"/>
  <c r="BG145" i="2"/>
  <c r="BF145" i="2"/>
  <c r="T145" i="2"/>
  <c r="R145" i="2"/>
  <c r="P145" i="2"/>
  <c r="BK145" i="2"/>
  <c r="J145" i="2"/>
  <c r="BE145" i="2"/>
  <c r="BI142" i="2"/>
  <c r="BH142" i="2"/>
  <c r="BG142" i="2"/>
  <c r="BF142" i="2"/>
  <c r="T142" i="2"/>
  <c r="R142" i="2"/>
  <c r="P142" i="2"/>
  <c r="P133" i="2" s="1"/>
  <c r="BK142" i="2"/>
  <c r="BK133" i="2" s="1"/>
  <c r="J133" i="2" s="1"/>
  <c r="J62" i="2" s="1"/>
  <c r="J142" i="2"/>
  <c r="BE142" i="2"/>
  <c r="BI138" i="2"/>
  <c r="BH138" i="2"/>
  <c r="BG138" i="2"/>
  <c r="BF138" i="2"/>
  <c r="T138" i="2"/>
  <c r="T133" i="2" s="1"/>
  <c r="R138" i="2"/>
  <c r="R133" i="2" s="1"/>
  <c r="P138" i="2"/>
  <c r="BK138" i="2"/>
  <c r="J138" i="2"/>
  <c r="BE138" i="2"/>
  <c r="BI134" i="2"/>
  <c r="BH134" i="2"/>
  <c r="BG134" i="2"/>
  <c r="BF134" i="2"/>
  <c r="T134" i="2"/>
  <c r="R134" i="2"/>
  <c r="P134" i="2"/>
  <c r="BK134" i="2"/>
  <c r="J134" i="2"/>
  <c r="BE134" i="2"/>
  <c r="BI131" i="2"/>
  <c r="BH131" i="2"/>
  <c r="BG131" i="2"/>
  <c r="BF131" i="2"/>
  <c r="T131" i="2"/>
  <c r="R131" i="2"/>
  <c r="P131" i="2"/>
  <c r="BK131" i="2"/>
  <c r="J131" i="2"/>
  <c r="BE131" i="2"/>
  <c r="BI127" i="2"/>
  <c r="BH127" i="2"/>
  <c r="BG127" i="2"/>
  <c r="BF127" i="2"/>
  <c r="T127" i="2"/>
  <c r="R127" i="2"/>
  <c r="P127" i="2"/>
  <c r="BK127" i="2"/>
  <c r="J127" i="2"/>
  <c r="BE127" i="2"/>
  <c r="BI124" i="2"/>
  <c r="BH124" i="2"/>
  <c r="BG124" i="2"/>
  <c r="BF124" i="2"/>
  <c r="T124" i="2"/>
  <c r="R124" i="2"/>
  <c r="P124" i="2"/>
  <c r="BK124" i="2"/>
  <c r="J124" i="2"/>
  <c r="BE124" i="2"/>
  <c r="BI120" i="2"/>
  <c r="BH120" i="2"/>
  <c r="BG120" i="2"/>
  <c r="BF120" i="2"/>
  <c r="T120" i="2"/>
  <c r="R120" i="2"/>
  <c r="P120" i="2"/>
  <c r="BK120" i="2"/>
  <c r="J120" i="2"/>
  <c r="BE120" i="2"/>
  <c r="BI117" i="2"/>
  <c r="BH117" i="2"/>
  <c r="BG117" i="2"/>
  <c r="BF117" i="2"/>
  <c r="T117" i="2"/>
  <c r="R117" i="2"/>
  <c r="P117" i="2"/>
  <c r="BK117" i="2"/>
  <c r="J117" i="2"/>
  <c r="BE117" i="2"/>
  <c r="BI114" i="2"/>
  <c r="BH114" i="2"/>
  <c r="BG114" i="2"/>
  <c r="BF114" i="2"/>
  <c r="T114" i="2"/>
  <c r="T110" i="2" s="1"/>
  <c r="T109" i="2" s="1"/>
  <c r="R114" i="2"/>
  <c r="R110" i="2" s="1"/>
  <c r="P114" i="2"/>
  <c r="BK114" i="2"/>
  <c r="J114" i="2"/>
  <c r="BE114" i="2"/>
  <c r="BI112" i="2"/>
  <c r="BH112" i="2"/>
  <c r="BG112" i="2"/>
  <c r="F35" i="2" s="1"/>
  <c r="BB55" i="1" s="1"/>
  <c r="BF112" i="2"/>
  <c r="T112" i="2"/>
  <c r="R112" i="2"/>
  <c r="P112" i="2"/>
  <c r="P110" i="2" s="1"/>
  <c r="P109" i="2" s="1"/>
  <c r="BK112" i="2"/>
  <c r="BK110" i="2" s="1"/>
  <c r="J112" i="2"/>
  <c r="BE112" i="2"/>
  <c r="BI111" i="2"/>
  <c r="F37" i="2"/>
  <c r="BD55" i="1" s="1"/>
  <c r="BH111" i="2"/>
  <c r="BG111" i="2"/>
  <c r="BF111" i="2"/>
  <c r="T111" i="2"/>
  <c r="T108" i="2"/>
  <c r="R111" i="2"/>
  <c r="P111" i="2"/>
  <c r="BK111" i="2"/>
  <c r="J110" i="2"/>
  <c r="J61" i="2" s="1"/>
  <c r="J111" i="2"/>
  <c r="BE111" i="2" s="1"/>
  <c r="J33" i="2" s="1"/>
  <c r="AV55" i="1" s="1"/>
  <c r="J104" i="2"/>
  <c r="F104" i="2"/>
  <c r="F102" i="2"/>
  <c r="E100" i="2"/>
  <c r="J54" i="2"/>
  <c r="F54" i="2"/>
  <c r="F52" i="2"/>
  <c r="E50" i="2"/>
  <c r="J24" i="2"/>
  <c r="E24" i="2"/>
  <c r="J105" i="2"/>
  <c r="J55" i="2"/>
  <c r="J23" i="2"/>
  <c r="J18" i="2"/>
  <c r="E18" i="2"/>
  <c r="F55" i="2" s="1"/>
  <c r="F105" i="2"/>
  <c r="J17" i="2"/>
  <c r="J12" i="2"/>
  <c r="J52" i="2" s="1"/>
  <c r="J102" i="2"/>
  <c r="E7" i="2"/>
  <c r="E98" i="2"/>
  <c r="E48" i="2"/>
  <c r="AS54" i="1"/>
  <c r="L50" i="1"/>
  <c r="AM50" i="1"/>
  <c r="AM49" i="1"/>
  <c r="L49" i="1"/>
  <c r="AM47" i="1"/>
  <c r="L47" i="1"/>
  <c r="L45" i="1"/>
  <c r="L44" i="1"/>
  <c r="R440" i="2" l="1"/>
  <c r="R1111" i="2"/>
  <c r="BK440" i="2"/>
  <c r="J440" i="2" s="1"/>
  <c r="J67" i="2" s="1"/>
  <c r="J441" i="2"/>
  <c r="J68" i="2" s="1"/>
  <c r="J89" i="6"/>
  <c r="J60" i="6" s="1"/>
  <c r="T93" i="3"/>
  <c r="T82" i="3" s="1"/>
  <c r="P93" i="3"/>
  <c r="F79" i="3"/>
  <c r="F55" i="3"/>
  <c r="F33" i="3"/>
  <c r="AZ56" i="1" s="1"/>
  <c r="BK82" i="3"/>
  <c r="J82" i="3" s="1"/>
  <c r="R82" i="3"/>
  <c r="J33" i="4"/>
  <c r="AV57" i="1" s="1"/>
  <c r="AT57" i="1" s="1"/>
  <c r="BK210" i="4"/>
  <c r="J210" i="4" s="1"/>
  <c r="J65" i="4" s="1"/>
  <c r="J182" i="5"/>
  <c r="J65" i="5" s="1"/>
  <c r="BK181" i="5"/>
  <c r="J181" i="5" s="1"/>
  <c r="J64" i="5" s="1"/>
  <c r="J1112" i="2"/>
  <c r="J85" i="2" s="1"/>
  <c r="BK1111" i="2"/>
  <c r="J1111" i="2" s="1"/>
  <c r="J84" i="2" s="1"/>
  <c r="J76" i="3"/>
  <c r="J52" i="3"/>
  <c r="P440" i="2"/>
  <c r="P108" i="2" s="1"/>
  <c r="AU55" i="1" s="1"/>
  <c r="P1111" i="2"/>
  <c r="F33" i="2"/>
  <c r="AZ55" i="1" s="1"/>
  <c r="J34" i="2"/>
  <c r="AW55" i="1" s="1"/>
  <c r="AT55" i="1" s="1"/>
  <c r="F34" i="2"/>
  <c r="BA55" i="1" s="1"/>
  <c r="BK109" i="2"/>
  <c r="R109" i="2"/>
  <c r="R108" i="2" s="1"/>
  <c r="F36" i="2"/>
  <c r="BC55" i="1" s="1"/>
  <c r="BC54" i="1" s="1"/>
  <c r="F35" i="3"/>
  <c r="BB56" i="1" s="1"/>
  <c r="F37" i="3"/>
  <c r="BD56" i="1" s="1"/>
  <c r="BD54" i="1" s="1"/>
  <c r="W33" i="1" s="1"/>
  <c r="P83" i="3"/>
  <c r="P82" i="3" s="1"/>
  <c r="AU56" i="1" s="1"/>
  <c r="E76" i="4"/>
  <c r="E48" i="4"/>
  <c r="F34" i="4"/>
  <c r="BA57" i="1" s="1"/>
  <c r="T149" i="4"/>
  <c r="T86" i="4" s="1"/>
  <c r="P149" i="4"/>
  <c r="P86" i="4" s="1"/>
  <c r="AU57" i="1" s="1"/>
  <c r="F33" i="6"/>
  <c r="AZ59" i="1" s="1"/>
  <c r="J91" i="5"/>
  <c r="J61" i="5" s="1"/>
  <c r="R162" i="5"/>
  <c r="R90" i="5" s="1"/>
  <c r="R89" i="5" s="1"/>
  <c r="E78" i="6"/>
  <c r="E48" i="6"/>
  <c r="J85" i="6"/>
  <c r="J55" i="6"/>
  <c r="R89" i="6"/>
  <c r="F35" i="6"/>
  <c r="BB59" i="1" s="1"/>
  <c r="BB54" i="1" s="1"/>
  <c r="P349" i="6"/>
  <c r="F33" i="4"/>
  <c r="AZ57" i="1" s="1"/>
  <c r="T167" i="4"/>
  <c r="P167" i="4"/>
  <c r="BK162" i="5"/>
  <c r="J162" i="5" s="1"/>
  <c r="J62" i="5" s="1"/>
  <c r="R182" i="5"/>
  <c r="R181" i="5" s="1"/>
  <c r="J34" i="6"/>
  <c r="AW59" i="1" s="1"/>
  <c r="P246" i="6"/>
  <c r="R349" i="6"/>
  <c r="R334" i="6" s="1"/>
  <c r="P366" i="6"/>
  <c r="BK366" i="6"/>
  <c r="J366" i="6" s="1"/>
  <c r="J68" i="6" s="1"/>
  <c r="T334" i="6"/>
  <c r="F86" i="5"/>
  <c r="F55" i="5"/>
  <c r="J34" i="5"/>
  <c r="AW58" i="1" s="1"/>
  <c r="AT58" i="1" s="1"/>
  <c r="J33" i="6"/>
  <c r="AV59" i="1" s="1"/>
  <c r="AT59" i="1" s="1"/>
  <c r="T89" i="6"/>
  <c r="T88" i="6" s="1"/>
  <c r="R246" i="6"/>
  <c r="F36" i="4"/>
  <c r="BC57" i="1" s="1"/>
  <c r="F37" i="4"/>
  <c r="BD57" i="1" s="1"/>
  <c r="R210" i="4"/>
  <c r="R86" i="4" s="1"/>
  <c r="J83" i="5"/>
  <c r="J52" i="5"/>
  <c r="F33" i="5"/>
  <c r="AZ58" i="1" s="1"/>
  <c r="F37" i="5"/>
  <c r="BD58" i="1" s="1"/>
  <c r="T177" i="5"/>
  <c r="T90" i="5" s="1"/>
  <c r="T89" i="5" s="1"/>
  <c r="BK200" i="5"/>
  <c r="J200" i="5" s="1"/>
  <c r="J69" i="5" s="1"/>
  <c r="BK246" i="6"/>
  <c r="J246" i="6" s="1"/>
  <c r="J61" i="6" s="1"/>
  <c r="BK335" i="6"/>
  <c r="T327" i="6"/>
  <c r="P335" i="6"/>
  <c r="BK349" i="6"/>
  <c r="J349" i="6" s="1"/>
  <c r="J65" i="6" s="1"/>
  <c r="P327" i="6"/>
  <c r="T366" i="6"/>
  <c r="W31" i="1" l="1"/>
  <c r="AX54" i="1"/>
  <c r="J335" i="6"/>
  <c r="J64" i="6" s="1"/>
  <c r="BK334" i="6"/>
  <c r="J334" i="6" s="1"/>
  <c r="J63" i="6" s="1"/>
  <c r="AZ54" i="1"/>
  <c r="BK86" i="4"/>
  <c r="J86" i="4" s="1"/>
  <c r="P334" i="6"/>
  <c r="P88" i="6" s="1"/>
  <c r="AU59" i="1" s="1"/>
  <c r="AU54" i="1" s="1"/>
  <c r="R88" i="6"/>
  <c r="BK90" i="5"/>
  <c r="BK108" i="2"/>
  <c r="J108" i="2" s="1"/>
  <c r="J109" i="2"/>
  <c r="J60" i="2" s="1"/>
  <c r="AY54" i="1"/>
  <c r="W32" i="1"/>
  <c r="BA54" i="1"/>
  <c r="J59" i="3"/>
  <c r="J30" i="3"/>
  <c r="BK88" i="6"/>
  <c r="J88" i="6" s="1"/>
  <c r="J59" i="2" l="1"/>
  <c r="J30" i="2"/>
  <c r="J59" i="4"/>
  <c r="J30" i="4"/>
  <c r="AV54" i="1"/>
  <c r="W29" i="1"/>
  <c r="AW54" i="1"/>
  <c r="AK30" i="1" s="1"/>
  <c r="W30" i="1"/>
  <c r="J30" i="6"/>
  <c r="J59" i="6"/>
  <c r="AG56" i="1"/>
  <c r="AN56" i="1" s="1"/>
  <c r="J39" i="3"/>
  <c r="J90" i="5"/>
  <c r="J60" i="5" s="1"/>
  <c r="BK89" i="5"/>
  <c r="J89" i="5" s="1"/>
  <c r="J39" i="4" l="1"/>
  <c r="AG57" i="1"/>
  <c r="AN57" i="1" s="1"/>
  <c r="AG55" i="1"/>
  <c r="J39" i="2"/>
  <c r="J59" i="5"/>
  <c r="J30" i="5"/>
  <c r="AG59" i="1"/>
  <c r="AN59" i="1" s="1"/>
  <c r="J39" i="6"/>
  <c r="AT54" i="1"/>
  <c r="AK29" i="1"/>
  <c r="AN55" i="1" l="1"/>
  <c r="J39" i="5"/>
  <c r="AG58" i="1"/>
  <c r="AN58" i="1" s="1"/>
  <c r="AG54" i="1" l="1"/>
  <c r="AK26" i="1" l="1"/>
  <c r="AK35" i="1" s="1"/>
  <c r="AN54" i="1"/>
</calcChain>
</file>

<file path=xl/sharedStrings.xml><?xml version="1.0" encoding="utf-8"?>
<sst xmlns="http://schemas.openxmlformats.org/spreadsheetml/2006/main" count="18139" uniqueCount="2976">
  <si>
    <t>Export Komplet</t>
  </si>
  <si>
    <t>VZ</t>
  </si>
  <si>
    <t>2.0</t>
  </si>
  <si>
    <t>ZAMOK</t>
  </si>
  <si>
    <t>False</t>
  </si>
  <si>
    <t>{d706ee0c-93fb-41bb-b67c-26050c5587c6}</t>
  </si>
  <si>
    <t>0,01</t>
  </si>
  <si>
    <t>21</t>
  </si>
  <si>
    <t>15</t>
  </si>
  <si>
    <t>REKAPITULACE STAVBY</t>
  </si>
  <si>
    <t>v ---  níže se nacházejí doplnkové a pomocné údaje k sestavám  --- v</t>
  </si>
  <si>
    <t>Návod na vyplnění</t>
  </si>
  <si>
    <t>0,001</t>
  </si>
  <si>
    <t>Kód:</t>
  </si>
  <si>
    <t>2019023</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</si>
  <si>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</si>
  <si>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</si>
  <si>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Rekonstrukce střechy nad pracovištěm revize ve 4.NP VZ I</t>
  </si>
  <si>
    <t>KSO:</t>
  </si>
  <si>
    <t/>
  </si>
  <si>
    <t>CC-CZ:</t>
  </si>
  <si>
    <t>Místo:</t>
  </si>
  <si>
    <t>Růžová 943/6, 110 00 Praha 1</t>
  </si>
  <si>
    <t>Datum:</t>
  </si>
  <si>
    <t>25. 10. 2019</t>
  </si>
  <si>
    <t>Zadavatel:</t>
  </si>
  <si>
    <t>IČ:</t>
  </si>
  <si>
    <t>STÁTNÍ TISKÁRNA CENIN, Růžová 6, 110 00 Praha 1</t>
  </si>
  <si>
    <t>DIČ:</t>
  </si>
  <si>
    <t>Uchazeč:</t>
  </si>
  <si>
    <t>Vyplň údaj</t>
  </si>
  <si>
    <t>Projektant:</t>
  </si>
  <si>
    <t>27183912</t>
  </si>
  <si>
    <t>APRIS 3MP s.r.o., Baarova 36, 140 00 Praha 4</t>
  </si>
  <si>
    <t>CZ 27183912</t>
  </si>
  <si>
    <t>True</t>
  </si>
  <si>
    <t>Zpracovatel:</t>
  </si>
  <si>
    <t xml:space="preserve"> </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</si>
  <si>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</si>
  <si>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 Nedílnou součástí výkazu výměr je projektová dokumentace společnosti APRIS 3MP, s.r.o. z 10/2019, kde jsou řešení blíže popsána. Změny projektu podléhají autorským právům spol. APRIS 3MP, s.r.o. Při zpracování nabídky je nezbytné vycházet ze všech částí přikládané dokumentace. Případné disproporce v dokumentaci je nutno konzultovat se zadavatelem nebo zpracovatelem projektu. V průběhu zadávacího řízení je nutno na ně upozornit a zohlednit je. Bez předchozího odsouhlasení se zadavatelem není uchazeč oprávněn zasahovat do dokumentace či výkazu výměr. Podaná nabídka je závazná, na pozdější připomínky k dokumentaci nebo výkazu výměr nebude a nemůže být brán zřetel. Veškeré použité zařízení a materiály musí být schválené pro použití v ČR, musí k nim být dodána veškerá potřebná technická dokumentace v českém jazyce, příslušné atesty, případně doklady o shodě. Veškeré zařízení a materiály se rozumí včetně dodávky, montáže a elektrického připojení či technologického a programového vybavení, včetně veškerého potřebného pomocného materiálu (montážní materiál, propojovací krabičky, spojovací materiál, kabelové kanály...). Uvedené komponenty dle obchodních názvů v žádném případě nezavazují dodavatele stavby instalovat tyto komponenty od konkrétního výrobce aplikovat. Specifikace slouží pouze jako etalon pro stanovení technické úrovně, provedení a vybavení těchto komponentů. Po odsouhlasení předložené realizační dokumentace budou investorovi a GP předloženy k odsouhlasení všechny vyžádané vzorky jednotlivých prvků dodávky. Předáno včetně jednotlivých technických a katalogových listů. Výroba a předložení vzorků je započítaná v ceně díla a nebude hrazena zvlášť. Dodavatel přebírá veškerou odpovědnost za svou technickou koncepci, za své výpočty, za nárysy, za rozměry a za následky z nich plynoucí. Dodavatel musí předat podrobné plány, z nichž je dobře patrné vykonávání jednotlivých prací. Schválení dokumentace nelze použít jako pozdější námitku, vyskytnou-li se následky plynoucí z úprav nevyznačených v dokumentaci a neohlášených během prací. Po skončení díla dodavatel zpracuje dokumentaci skutečného provedení, která bude obsahovat skutečné provedení s vyznačením odchylek oproti projektu. Povinnost dodavatele je zajištění realizačního či dílenského projektu. Dodavatel na základě podkladů od GP a vlastního měření skutečného provedení prostor zhotoví dílenskou dokumentaci, kterou předloží ke kontrole GP. Uchazeč je povinen překontrolovat výpočty výměr a projektovou dokumentaci.</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</si>
  <si>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</si>
  <si>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</si>
  <si>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</si>
  <si>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</si>
  <si>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</si>
  <si>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</si>
  <si>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</si>
  <si>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</si>
  <si>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</si>
  <si>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</si>
  <si>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</si>
  <si>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</si>
  <si>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</si>
  <si>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</si>
  <si>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</si>
  <si>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</si>
  <si>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</si>
  <si>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</si>
  <si>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</si>
  <si>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</si>
  <si>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</si>
  <si>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</si>
  <si>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</si>
  <si>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</si>
  <si>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</si>
  <si>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</si>
  <si>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</si>
  <si>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</si>
  <si>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</si>
  <si>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</si>
  <si>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</si>
  <si>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</si>
  <si>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</si>
  <si>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</si>
  <si>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</si>
  <si>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</si>
  <si>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</si>
  <si>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</si>
  <si>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</si>
  <si>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D.01</t>
  </si>
  <si>
    <t>Architektonicko stavební řešení</t>
  </si>
  <si>
    <t>STA</t>
  </si>
  <si>
    <t>1</t>
  </si>
  <si>
    <t>{42629e1e-0828-4a89-9bea-26cfa7a5adc5}</t>
  </si>
  <si>
    <t>2</t>
  </si>
  <si>
    <t>D.04</t>
  </si>
  <si>
    <t>Zdravotně technické instalace</t>
  </si>
  <si>
    <t>{cc46b54f-7241-4e89-8cb4-2b80ab38ddcf}</t>
  </si>
  <si>
    <t>D.05</t>
  </si>
  <si>
    <t>Vzduchotechnika</t>
  </si>
  <si>
    <t>{8ca229e6-ec08-4d52-8f1b-9be18d41a7b9}</t>
  </si>
  <si>
    <t>D.07</t>
  </si>
  <si>
    <t>Elektroinstalace - silnoproud</t>
  </si>
  <si>
    <t>{4c2810a8-7521-44b0-be4e-8b8bb6a1229c}</t>
  </si>
  <si>
    <t>D.09</t>
  </si>
  <si>
    <t>Měření a regulace</t>
  </si>
  <si>
    <t>{9ee12f58-6279-4f77-a343-af49b787b80d}</t>
  </si>
  <si>
    <t>KRYCÍ LIST SOUPISU PRACÍ</t>
  </si>
  <si>
    <t>Objekt:</t>
  </si>
  <si>
    <t>D.01 - Architektonicko stavební řešení</t>
  </si>
  <si>
    <t>REKAPITULACE ČLENĚNÍ SOUPISU PRACÍ</t>
  </si>
  <si>
    <t>Kód dílu - Popis</t>
  </si>
  <si>
    <t>Cena celkem [CZK]</t>
  </si>
  <si>
    <t>-1</t>
  </si>
  <si>
    <t>HSV - Práce a dodávky HSV</t>
  </si>
  <si>
    <t xml:space="preserve">    3 - Svislé a kompletní konstrukce</t>
  </si>
  <si>
    <t xml:space="preserve">    4 - Vodorovné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</si>
  <si>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</si>
  <si>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</si>
  <si>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</si>
  <si>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</si>
  <si>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</si>
  <si>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404 - Výplně otvorů</t>
  </si>
  <si>
    <t xml:space="preserve">    711 - Izolace proti vodě, vlhkosti a plynům</t>
  </si>
  <si>
    <t xml:space="preserve">    712 - Povlakové krytiny</t>
  </si>
  <si>
    <t xml:space="preserve">    713 - Izolace tepelné</t>
  </si>
  <si>
    <t xml:space="preserve">    762 - Konstrukce tesařské</t>
  </si>
  <si>
    <t xml:space="preserve">    763 - Konstrukce suché výstavby</t>
  </si>
  <si>
    <t xml:space="preserve">    764 - Konstrukce klempířské</t>
  </si>
  <si>
    <t xml:space="preserve">    766 - Konstrukce truhlářské</t>
  </si>
  <si>
    <t xml:space="preserve">    767 - Konstrukce zámečnické</t>
  </si>
  <si>
    <t xml:space="preserve">    771 - Podlahy z dlaždic</t>
  </si>
  <si>
    <t xml:space="preserve">    775 - Podlahy skládané</t>
  </si>
  <si>
    <t xml:space="preserve">    776 - Podlahy povlakové</t>
  </si>
  <si>
    <t xml:space="preserve">    777 - Podlahy lité</t>
  </si>
  <si>
    <t xml:space="preserve">    783 - Dokončovací práce - nátěry</t>
  </si>
  <si>
    <t xml:space="preserve">    784 - Dokončovací práce - malby a tapety</t>
  </si>
  <si>
    <t xml:space="preserve">    789 - Povrchové úpravy ocelových konstrukcí a technologických zařízení</t>
  </si>
  <si>
    <t>VRN - Vedlejší rozpočtové náklady</t>
  </si>
  <si>
    <t xml:space="preserve">    VRN1 - Průzkumné, geodetické a projektové práce</t>
  </si>
  <si>
    <t xml:space="preserve">    VRN3 - Zařízení staveniště</t>
  </si>
  <si>
    <t xml:space="preserve">    VRN6 - Územní vlivy</t>
  </si>
  <si>
    <t xml:space="preserve">    VRN7 - Provozní vlivy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</si>
  <si>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</si>
  <si>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</si>
  <si>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</si>
  <si>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</si>
  <si>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</si>
  <si>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</si>
  <si>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</si>
  <si>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</si>
  <si>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</si>
  <si>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</si>
  <si>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</si>
  <si>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</si>
  <si>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</si>
  <si>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</si>
  <si>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</si>
  <si>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</si>
  <si>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</si>
  <si>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</si>
  <si>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</si>
  <si>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3001</t>
  </si>
  <si>
    <t>Začištění prostupů</t>
  </si>
  <si>
    <t>soubor</t>
  </si>
  <si>
    <t>4</t>
  </si>
  <si>
    <t>1732043076</t>
  </si>
  <si>
    <t>310235241</t>
  </si>
  <si>
    <t>Zazdívka otvorů ve zdivu nadzákladovém cihlami pálenými plochy do 0,0225 m2, ve zdi tl. do 300 mm</t>
  </si>
  <si>
    <t>kus</t>
  </si>
  <si>
    <t>CS ÚRS 2019 01</t>
  </si>
  <si>
    <t>1391965569</t>
  </si>
  <si>
    <t>P</t>
  </si>
  <si>
    <t>Poznámka k položce:_x000D_
Odhad, přesný počet bude znám po odkrytí podhledů.</t>
  </si>
  <si>
    <t>310238211</t>
  </si>
  <si>
    <t>Zazdívka otvorů ve zdivu nadzákladovém cihlami pálenými plochy přes 0,25 m2 do 1 m2 na maltu vápenocementovou</t>
  </si>
  <si>
    <t>m3</t>
  </si>
  <si>
    <t>-1505100056</t>
  </si>
  <si>
    <t>VV</t>
  </si>
  <si>
    <t>"zazdívání otvorů po demontáži rozvodů VZT v místnosti č. 423 v 5.NP"</t>
  </si>
  <si>
    <t>2*0,5*0,25*0,5+0,15*0,15*0,5</t>
  </si>
  <si>
    <t>310238411</t>
  </si>
  <si>
    <t>Zazdívka otvorů ve zdivu nadzákladovém cihlami pálenými plochy přes 0,25 m2 do 1 m2 na maltu cementovou</t>
  </si>
  <si>
    <t>1953594649</t>
  </si>
  <si>
    <t>"zapravení zdi po zhotovení zesílení průvlaku, dle stávající konstrukce příčky"</t>
  </si>
  <si>
    <t>0,2*3*0,15</t>
  </si>
  <si>
    <t>5</t>
  </si>
  <si>
    <t>311113132</t>
  </si>
  <si>
    <t>Nadzákladové zdi z tvárnic ztraceného bednění hladkých, včetně výplně z betonu třídy C 16/20, tloušťky zdiva přes 150 do 200 mm</t>
  </si>
  <si>
    <t>m2</t>
  </si>
  <si>
    <t>-497141639</t>
  </si>
  <si>
    <t>PSC</t>
  </si>
  <si>
    <t xml:space="preserve">Poznámka k souboru cen:_x000D_
1. V cenách jsou započteny i náklady na dodání a uložení betonu_x000D_
2. V cenách -3212 až -3234 jsou započteny i náklady na doplňkové - rohové tvárnice._x000D_
3. V cenách nejsou započteny náklady na dodání a uložení betonářské výztuže; tyto se oceňují cenami souboru cen 31* 36- . . Výztuž nadzákladových zdí._x000D_
4. Množství jednotek se určuje v m2 plochy zdiva._x000D_
</t>
  </si>
  <si>
    <t>"zvýšení stávající atiky"</t>
  </si>
  <si>
    <t>0,4*(0,8+14,9)</t>
  </si>
  <si>
    <t>6</t>
  </si>
  <si>
    <t>311361821</t>
  </si>
  <si>
    <t>Výztuž nadzákladových zdí nosných svislých nebo odkloněných od svislice, rovných nebo oblých z betonářské oceli 10 505 (R) nebo BSt 500</t>
  </si>
  <si>
    <t>t</t>
  </si>
  <si>
    <t>2111918704</t>
  </si>
  <si>
    <t>"vyztužení ztraceného bednění atiky"</t>
  </si>
  <si>
    <t>0,4*(0,8+14,9)*3,5/1000</t>
  </si>
  <si>
    <t>7</t>
  </si>
  <si>
    <t>331231116</t>
  </si>
  <si>
    <t>Pilíře volně stojící z cihel pálených čtyřhranné až osmihranné (průřezu čtverce, T nebo kříže) pravoúhlé pod omítku nebo režné, bez spárování z cihel plných dl. 290 mm P 7 až P 15 M I, na maltu MC-5 nebo MC-10</t>
  </si>
  <si>
    <t>1146844743</t>
  </si>
  <si>
    <t xml:space="preserve">Poznámka k souboru cen:_x000D_
1. V cenách nejsou započteny případné náklady na:_x000D_
a) úpravu líce; tyto se oceňují cenami souboru cen 310 90-11 Úprava líce při zdění režného zdiva._x000D_
b) spárování; tyto se oceňují cenami souboru cen 61. 63-10 Spárování vnitřních ploch pohledového zdiva, případně 62. 63-10 Spárování vnějších ploch pohledového zdiva._x000D_
</t>
  </si>
  <si>
    <t>"dozdění sloupů ve 4.NP"</t>
  </si>
  <si>
    <t>13,33*0,52*0,15</t>
  </si>
  <si>
    <t>8</t>
  </si>
  <si>
    <t>349234841</t>
  </si>
  <si>
    <t>Doplnění zdiva (s dodáním hmot) říms podokenních a nadokenních</t>
  </si>
  <si>
    <t>m</t>
  </si>
  <si>
    <t>-1509001048</t>
  </si>
  <si>
    <t>46,7+22,3</t>
  </si>
  <si>
    <t>Vodorovné konstrukce</t>
  </si>
  <si>
    <t>9</t>
  </si>
  <si>
    <t>411321515</t>
  </si>
  <si>
    <t>Stropy z betonu železového (bez výztuže) stropů deskových, plochých střech, desek balkonových, desek hřibových stropů včetně hlavic hřibových sloupů tř. C 20/25</t>
  </si>
  <si>
    <t>269858218</t>
  </si>
  <si>
    <t xml:space="preserve">Poznámka k souboru cen:_x000D_
1. V cenách pohledového betonu 411 35-4 a 411 35-5 jsou započteny i náklady na pečlivé hutnění zejména při líci konstrukce pro docílení neporušeného maltového povrchu bez vzhledových kazů._x000D_
</t>
  </si>
  <si>
    <t>"nový strop nad místností č. 427 v 5.NP"</t>
  </si>
  <si>
    <t>3,72*0,15+0,2*0,35*2,17</t>
  </si>
  <si>
    <t>10</t>
  </si>
  <si>
    <t>411351011</t>
  </si>
  <si>
    <t>Bednění stropních konstrukcí - bez podpěrné konstrukce desek tloušťky stropní desky přes 5 do 25 cm zřízení</t>
  </si>
  <si>
    <t>-287470468</t>
  </si>
  <si>
    <t xml:space="preserve">Poznámka k souboru cen:_x000D_
1. Ceny bednění deskových stropů 411 35-01 jsou určeny pro desky nebo plošné konzoly rovné, popř. s náběhy._x000D_
2. Bednění stropů s hlavicemi se oceňuje součtem ploch bednění hlavic a ploch bednění desek. Množství měrných jednotek bednění hlavic se určuje v m2 rozvinuté plochy hlavic. Množství měrných jednotek bednění desky se určuje m2 celkové plochy desky, od které se odečte půdorysná plocha hlavic, ohraničená průnikem obou konstrukcí._x000D_
3. Bednění trámových stropů se oceňuje součtem ploch bednění nosníků (trámů) souborem cen 413 35-11 a ploch bednění desek. Množství měrných jednotek bednění nosníků se určuje v m2 rozvinuté plochou nosníků. Množství měrných jednotek bednění desky se určuje m2 celkové plochy desky, od které se odečte půdorysná plocha nosníků, ohraničená průnikem obou konstrukcí._x000D_
4. Klenby při poloměru do 1 m se oceňuje cenami souboru cen 416 35-11. Bednění fabionů na přechodu stěn do stropů, monolitických kleneb, vnějších říms._x000D_
5. Ceny jsou určeny pro bedněné plochy s nízkými požadavky na pohledovost - třída pohledového betonu PB1 dle TP ČSB 03 (garáže, sklepy, apod.)._x000D_
6. Příplatek k cenám za pohledový beton je určen pro třídu pohledového betonu PB2 (běžné budovy). Vyšší třídy pohledovosti se oceňují individuálně._x000D_
</t>
  </si>
  <si>
    <t>"bednění stropu v místnosti č. 427 v 5.NP"</t>
  </si>
  <si>
    <t>4,15+1,02*0,2+0,2*2,17*2</t>
  </si>
  <si>
    <t>11</t>
  </si>
  <si>
    <t>411351012</t>
  </si>
  <si>
    <t>Bednění stropních konstrukcí - bez podpěrné konstrukce desek tloušťky stropní desky přes 5 do 25 cm odstranění</t>
  </si>
  <si>
    <t>530174052</t>
  </si>
  <si>
    <t>5,222</t>
  </si>
  <si>
    <t>12</t>
  </si>
  <si>
    <t>411354311</t>
  </si>
  <si>
    <t>Podpěrná konstrukce stropů - desek, kleneb a skořepin výška podepření do 4 m tloušťka stropu přes 5 do 15 cm zřízení</t>
  </si>
  <si>
    <t>-388203903</t>
  </si>
  <si>
    <t xml:space="preserve">Poznámka k souboru cen:_x000D_
1. Podepření větších výšek než 6 m se oceňuje individuálně._x000D_
</t>
  </si>
  <si>
    <t>"zajištění nového stropu v místnosti č. 427 v 5.NP"</t>
  </si>
  <si>
    <t>4,15</t>
  </si>
  <si>
    <t>13</t>
  </si>
  <si>
    <t>411354312</t>
  </si>
  <si>
    <t>Podpěrná konstrukce stropů - desek, kleneb a skořepin výška podepření do 4 m tloušťka stropu přes 5 do 15 cm odstranění</t>
  </si>
  <si>
    <t>851173705</t>
  </si>
  <si>
    <t>14</t>
  </si>
  <si>
    <t>411361821</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</si>
  <si>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</si>
  <si>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1431845653</t>
  </si>
  <si>
    <t>"výztuž stropu v místnosti č. 427 v 5.NP (blíže viz. statická část)"</t>
  </si>
  <si>
    <t>0,085</t>
  </si>
  <si>
    <t>430321515</t>
  </si>
  <si>
    <t>Schodišťové konstrukce a rampy z betonu železového (bez výztuže) stupně, schodnice, ramena, podesty s nosníky tř. C 20/25</t>
  </si>
  <si>
    <t>-137176718</t>
  </si>
  <si>
    <t>"betonáž nových schodů v místnosti č. 422 a 427 v 5.NP"</t>
  </si>
  <si>
    <t>1,43*0,3*0,3+1,32*0,15*0,3+1*0,15*0,3</t>
  </si>
  <si>
    <t>16</t>
  </si>
  <si>
    <t>434351141</t>
  </si>
  <si>
    <t>Bednění stupňů betonovaných na podstupňové desce nebo na terénu půdorysně přímočarých zřízení</t>
  </si>
  <si>
    <t>1193065991</t>
  </si>
  <si>
    <t xml:space="preserve">Poznámka k souboru cen:_x000D_
1. Množství měrných jednotek bednění stupňů se určuje v m2 plochy stupnic a podstupnic._x000D_
</t>
  </si>
  <si>
    <t>"bednění nových schodů v místnosti č. 422 a 427 v 5.NP"</t>
  </si>
  <si>
    <t>1,43*0,3+1,32*0,15+1*0,15</t>
  </si>
  <si>
    <t>17</t>
  </si>
  <si>
    <t>434351142</t>
  </si>
  <si>
    <t>Bednění stupňů betonovaných na podstupňové desce nebo na terénu půdorysně přímočarých odstranění</t>
  </si>
  <si>
    <t>614852845</t>
  </si>
  <si>
    <t>Úpravy povrchů, podlahy a osazování výplní</t>
  </si>
  <si>
    <t>18</t>
  </si>
  <si>
    <t>611311141</t>
  </si>
  <si>
    <t>Omítka vápenná vnitřních ploch nanášená ručně dvouvrstvá štuková, tloušťky jádrové omítky do 10 mm a tloušťky štuku do 3 mm vodorovných konstrukcí stropů rovných</t>
  </si>
  <si>
    <t>-1732667715</t>
  </si>
  <si>
    <t xml:space="preserve">Poznámka k souboru cen:_x000D_
1. Pro ocenění nanášení omítek v tloušťce jádrové omítky přes 10 mm se použije příplatek k cenám za každých dalších i započatých 5 mm tlouštky._x000D_
2. Omítky stropních konstrukcí nanášené na pletivo se oceňují cenami omítek žebrových stropů nebo osamělých trámů._x000D_
3. Podkladní a spojovací vrstvy se oceňují cenami souboru cen 61.13-1... této části katalogu._x000D_
</t>
  </si>
  <si>
    <t>"omítka nového stropu v místnosti č. 427"</t>
  </si>
  <si>
    <t>3,7</t>
  </si>
  <si>
    <t>19</t>
  </si>
  <si>
    <t>612135101</t>
  </si>
  <si>
    <t>Hrubá výplň rýh maltou jakékoli šířky rýhy ve stěnách</t>
  </si>
  <si>
    <t>-660054587</t>
  </si>
  <si>
    <t xml:space="preserve">Poznámka k souboru cen:_x000D_
1. V cenách nejsou započteny náklady na omítku rýh, tyto se ocení příšlušnými cenami tohoto katalogu._x000D_
</t>
  </si>
  <si>
    <t>"podmaltování viz. detail A4"</t>
  </si>
  <si>
    <t>0,05*(46,7+22,4)</t>
  </si>
  <si>
    <t>"vyplnění otvorů po demontáži lešení, výtahu"</t>
  </si>
  <si>
    <t>((22,42+62,4)*2+6*17)/15</t>
  </si>
  <si>
    <t>Součet</t>
  </si>
  <si>
    <t>20</t>
  </si>
  <si>
    <t>612311141</t>
  </si>
  <si>
    <t>Omítka vápenná vnitřních ploch nanášená ručně dvouvrstvá štuková, tloušťky jádrové omítky do 10 mm a tloušťky štuku do 3 mm svislých konstrukcí stěn</t>
  </si>
  <si>
    <t>1544149661</t>
  </si>
  <si>
    <t>"místnost 372" 3,41*2+0,96*4,5+0,7*4,5</t>
  </si>
  <si>
    <t>"místnost 329" 4,84+21*0,3+4,84+0,5*0,9+1*0,9*3+1,03*0,9+4,4*0,9+0,71*(4,4+3,58+3,7+3,7+3,7)</t>
  </si>
  <si>
    <t>"místnost 337" 4,97+0,28*0,96+0,5*0,96*6+4,97+1,73*0,34+0,14+0,35*1,27+0,58+0,31*0,48+3,83+0,58*0,45+2,13+5,55*0,83+3,4*0,83+1,96+1,3*0,62+0,73+0,95*0</t>
  </si>
  <si>
    <t>"místnost 380" 2,42*2+3,6*1,13+0,93*3,6</t>
  </si>
  <si>
    <t>"místnost 383" 3,28+1,14*2,93+2*0,78+1,5*1,08+3,83*1,14+2,63+8,25*0,88</t>
  </si>
  <si>
    <t>"místnost 381" 2,35*2+2,93*0,82+0,73*2+1,5*0,74+3,83*0,82+1,55*0,51+6,7*0,53</t>
  </si>
  <si>
    <t>"místnost 332" 3,61+2,02+4,35*0,33+1,57+0,55*3,15</t>
  </si>
  <si>
    <t>"místnost 377" 1,87*2+0,81*1,2+0,6*1,2</t>
  </si>
  <si>
    <t>"místnost 333" 4,84+24,75*0,3+0,18+0,34*0,25+4,51+0,7*0,91+3*1*0,91+1,45*0,91+0,4*0,91+3,7*0,71*4+3,25*0,71</t>
  </si>
  <si>
    <t>"místnost 423" 0,15*0,5+2*0,5*0,25</t>
  </si>
  <si>
    <t>612315421</t>
  </si>
  <si>
    <t>Oprava vápenné omítky vnitřních ploch štukové dvouvrstvé, tloušťky do 20 mm a tloušťky štuku do 3 mm stěn, v rozsahu opravované plochy do 10%</t>
  </si>
  <si>
    <t>-2082488373</t>
  </si>
  <si>
    <t xml:space="preserve">Poznámka k souboru cen:_x000D_
1. Pro ocenění opravy omítek plochy do 4 m2 se použijí ceny souboru cen 61. 31-52.. Vápenná omítka jednotlivých malých ploch._x000D_
</t>
  </si>
  <si>
    <t>"místnost 372" 15,5*3,33-(2*1,1*2)</t>
  </si>
  <si>
    <t>"místnost 329" 42,74*3,4-(5*2,4*2,1+2*1+2*1,1)+3,4*(1*3)+5*0,2*(2,1+2,4+2,4)</t>
  </si>
  <si>
    <t>"místnost 337" 7,78*3,55-(2*0,7+2*1)+7,73*3,55-(2*1)+1,73*3,55-(1,31*2)+8,16*3,55-(0,7*2+1*2)+5,55*3,55+3,4*3,55-(2*0,7)+10,06*3,55-(2*0,7+2*1,4)</t>
  </si>
  <si>
    <t>"místnost 328a" 5,74*1,1</t>
  </si>
  <si>
    <t>"místnost 328" 5,18*1,1</t>
  </si>
  <si>
    <t>"místnost 330" 14,1*1,34</t>
  </si>
  <si>
    <t>"místnost 330a" 4,18*1,34+3,80*1,34+3,92*1,34+4,3*1,34</t>
  </si>
  <si>
    <t>"místnost 330a" 10,88*1,34+0,2*(0,67+2,4)</t>
  </si>
  <si>
    <t>"místnost 330a" 6,44*1,34+0,2*(1,33+2,4)</t>
  </si>
  <si>
    <t>"místnost 331" 17,5*3,55-(2,1*2,4)+0,2*(2,1+2,4+2,4)</t>
  </si>
  <si>
    <t>"místnost 336" 22,7*3,55-(2*2,1*2,4+0,7*2+3*0,8*2,75)+2*0,2*(2,1+2,4+2,4)</t>
  </si>
  <si>
    <t>"místnost 380" 11,9*3,25-(2*1)</t>
  </si>
  <si>
    <t>"místnost 383" 24,4*3,35-(2*2*1)+0,3*(1+2+2)</t>
  </si>
  <si>
    <t>"místnost 381" 25,38*3,4-(2*2*1)</t>
  </si>
  <si>
    <t>"místnost 335" 10,6*3,55-(1,8*2,4)+0,2*(1,8+2,4+2,4)</t>
  </si>
  <si>
    <t>"místnost 342" 16,3*3,4-(1,8*2,4+2*0,9)+0,2*(1,8+2,4+2,4)</t>
  </si>
  <si>
    <t>"místnost 332" 20*3,55-(2,1*2,4+3*0,8*1,75+2*1)+0,2*(2,1+2,4+2,4)</t>
  </si>
  <si>
    <t>"místnost 377" 7,7*3,25-(2*1)</t>
  </si>
  <si>
    <t>"místnost 333" 41*3,55-(6*2,4*2,1+2*2,4*1,8)+0,7*3,55+1*3,55*4+1,45*3,55+6*0,2*(2,1+2,4+2,4)+2*0,2*(1,8+2,4+2,4)</t>
  </si>
  <si>
    <t>"místnost 420a" 10,45*3-(2*0,8+1,7*2,4+0,65*2,4)+0,2*(2,4+2,4+1,7+2,4+2,4+0,65)</t>
  </si>
  <si>
    <t>"místnost 422" 1,43*3-(2*0,8)</t>
  </si>
  <si>
    <t>"místnost 420" 0,6*2*3</t>
  </si>
  <si>
    <t>"místnost 427" 2,67*3+2,48*3</t>
  </si>
  <si>
    <t>22</t>
  </si>
  <si>
    <t>612331151</t>
  </si>
  <si>
    <t>Omítka cementová vnitřních ploch nanášená ručně dvouvrstvá, tloušťky jádrové omítky do 10 mm a tloušťky štuku do 3 mm štuková ocelí hlazená svislých konstrukcí stěn</t>
  </si>
  <si>
    <t>-804093292</t>
  </si>
  <si>
    <t xml:space="preserve">Poznámka k souboru cen:_x000D_
1. Pro ocenění nanášení omítky v tloušťce jádrové omítky přes 10 mm se použije příplatek za každých dalších i započatých 5 mm._x000D_
2. Omítky stropních konstrukcí nanášené na pletivo se oceňují cenami omítek žebrových stropů nebo osamělých trámů._x000D_
3. Podkladní a spojovací vrstvy se oceňují cenami souboru cen 61.13-1... této části katalogu._x000D_
</t>
  </si>
  <si>
    <t>0,2*3+0,06*3</t>
  </si>
  <si>
    <t>23</t>
  </si>
  <si>
    <t>622311121</t>
  </si>
  <si>
    <t>Omítka vápenná vnějších ploch nanášená ručně jednovrstvá, tloušťky do 15 mm hladká stěn</t>
  </si>
  <si>
    <t>1060633852</t>
  </si>
  <si>
    <t xml:space="preserve">Poznámka k souboru cen:_x000D_
1. Pro ocenění nanášení omítky v tloušťce jádrové omítky přes 15 mm se použije příplatek za každých dalších i započatých 5 mm._x000D_
2. Podkladní a spojovací vrstvy se oceňují cenami souboru cen 62.13-1... této části katalogu._x000D_
</t>
  </si>
  <si>
    <t>"omítka na atice v 5.NP"</t>
  </si>
  <si>
    <t>15,65*0,4</t>
  </si>
  <si>
    <t>24</t>
  </si>
  <si>
    <t>622311141</t>
  </si>
  <si>
    <t>Omítka vápenná vnějších ploch nanášená ručně dvouvrstvá, tloušťky jádrové omítky do 15 mm a tloušťky štuku do 3 mm štuková stěn</t>
  </si>
  <si>
    <t>101979899</t>
  </si>
  <si>
    <t>0,4*16,25</t>
  </si>
  <si>
    <t>"zapravení vyzdění po demontáží rozvodů VZT u místnosti č. 423"</t>
  </si>
  <si>
    <t>0,16*0,5</t>
  </si>
  <si>
    <t>25</t>
  </si>
  <si>
    <t>622325111</t>
  </si>
  <si>
    <t>Oprava vápenné omítky vnějších ploch stupně členitosti 1 hladké stěn, v rozsahu opravované plochy do 10%</t>
  </si>
  <si>
    <t>-1801320518</t>
  </si>
  <si>
    <t>"oprava fasády na strojovně VZT"</t>
  </si>
  <si>
    <t>13,9-1,5*2,1</t>
  </si>
  <si>
    <t>"oprava fasády po demontáži lešení, výtahu"</t>
  </si>
  <si>
    <t>(22,42+62,4)*2+6*17</t>
  </si>
  <si>
    <t>26</t>
  </si>
  <si>
    <t>631311124</t>
  </si>
  <si>
    <t>Mazanina z betonu prostého bez zvýšených nároků na prostředí tl. přes 80 do 120 mm tř. C 16/20</t>
  </si>
  <si>
    <t>-1853543948</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</si>
  <si>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betonu)._x000D_
2. Pro mazaniny tlouštěk větších než 240 mm jsou určeny:_x000D_
a) pro mazaniny ukládané na zeminu (v halách apod.) ceny souborů cen 27* 31- Základy z betonu prostého a 27* 32 - Základy z betonu železového,_x000D_
b) pro mazaniny v nadzemních podlažích ceny souboru cen 411 31- . . Beton kleneb._x000D_
3. Ceny lze použít i pro betonový okapový chodníček budovy (včetně tvarování rigolového žlábku) v příslušných tloušťkách. Jeho podloží se oceňuje samostatně._x000D_
4. V ceně jsou započteny i náklady na:_x000D_
a) základní stržení povrchu mazaniny s urovnáním vibrační lištou nebo dřevěným hladítkem,_x000D_
b) vytvoření dilatačních spár v mazanině bez zaplnění, pokud jsou dilatační spáry vytvářeny při provádění betonáže. Jestliže jsou dilatační spáry řezány dodatečně, oceňují se cenami souboru cen 634 91-11 Řezání dilatačních nebo smršťovacích spár._x000D_
</t>
  </si>
  <si>
    <t>"zapravení otvorů po demontáží rozvodů VZT v místnosti č. 423 v 5.NP"</t>
  </si>
  <si>
    <t>0,4*0,4*2*0,09+0,12*0,1</t>
  </si>
  <si>
    <t>27</t>
  </si>
  <si>
    <t>631311134</t>
  </si>
  <si>
    <t>Mazanina z betonu prostého bez zvýšených nároků na prostředí tl. přes 120 do 240 mm tř. C 16/20</t>
  </si>
  <si>
    <t>-1084612126</t>
  </si>
  <si>
    <t>0,06*(0,25+0,4+0,4)</t>
  </si>
  <si>
    <t>28</t>
  </si>
  <si>
    <t>631319196</t>
  </si>
  <si>
    <t>Příplatek k cenám mazanin za malou plochu do 5 m2 jednotlivě mazanina tl. přes 80 do 120 mm</t>
  </si>
  <si>
    <t>1457962517</t>
  </si>
  <si>
    <t xml:space="preserve">Poznámka k souboru cen:_x000D_
1. Ceny -9011 až -9023 lze použít pro mazaniny min. tř. C 8/10._x000D_
2. V cenách -9011 až -9023 jsou započteny i náklady za přehlazení povrchu mazaniny ocelovým hladítkem._x000D_
3. Ceny -9171 až -9175 lze také použít, bude-li do mazaniny vkládána druhá vrstva výztuže nad sebou oddělená vrstvou betonové směsi, kdy se oceňuje druhé stržení povrchu latí rovněž výměrou (m3) celkové tloušťky tří vrstev mazaniny._x000D_
</t>
  </si>
  <si>
    <t>29</t>
  </si>
  <si>
    <t>631319197</t>
  </si>
  <si>
    <t>Příplatek k cenám mazanin za malou plochu do 5 m2 jednotlivě mazanina tl. přes 120 do 240 mm</t>
  </si>
  <si>
    <t>-1879809645</t>
  </si>
  <si>
    <t>30</t>
  </si>
  <si>
    <t>631342133</t>
  </si>
  <si>
    <t>Mazanina z betonu lehkého tepelně-izolačního polystyrénového tl. přes 120 do 240 mm, objemové hmotnosti 700 kg/m3</t>
  </si>
  <si>
    <t>-146300329</t>
  </si>
  <si>
    <t xml:space="preserve">Poznámka k souboru cen:_x000D_
1. Ceny jsou určeny pro výplňové a vyrovnávací vrstvy podlah a spádové vrstvy plochých střech._x000D_
</t>
  </si>
  <si>
    <t>"perlitbeton nad místností č. 423 v 5.NP"</t>
  </si>
  <si>
    <t>4,5*0,27</t>
  </si>
  <si>
    <t>31</t>
  </si>
  <si>
    <t>631362021</t>
  </si>
  <si>
    <t>Výztuž mazanin ze svařovaných sítí z drátů typu KARI</t>
  </si>
  <si>
    <t>-1775539970</t>
  </si>
  <si>
    <t>"výztuž omítky po zhotovení zesílení průvlaku"</t>
  </si>
  <si>
    <t>(0,12*3+0,3*3)*1,98/1000</t>
  </si>
  <si>
    <t>"výztuž zapravení otvorů po demontáží rozvodů VZT v místnosti č. 423 v 5.NP"</t>
  </si>
  <si>
    <t>(1*2*2+1,5*1,1+0,56*1+0,32*0,4+1,1*1)*5,4/1000</t>
  </si>
  <si>
    <t>Ostatní konstrukce a práce, bourání</t>
  </si>
  <si>
    <t>32</t>
  </si>
  <si>
    <t>9001</t>
  </si>
  <si>
    <t>Montáž zavěšeného konzolového lešení</t>
  </si>
  <si>
    <t>1644770368</t>
  </si>
  <si>
    <t>22+16,8+15,9+30,6</t>
  </si>
  <si>
    <t>33</t>
  </si>
  <si>
    <t>9002</t>
  </si>
  <si>
    <t>Příplatek za první a každý další den použití zavěšeného konzolového lešení</t>
  </si>
  <si>
    <t>1213798595</t>
  </si>
  <si>
    <t>(22+16,8+15,9+30,6)*30*6</t>
  </si>
  <si>
    <t>34</t>
  </si>
  <si>
    <t>9003</t>
  </si>
  <si>
    <t>Demontáž zavěšeného konzolového lešení</t>
  </si>
  <si>
    <t>-820136570</t>
  </si>
  <si>
    <t>35</t>
  </si>
  <si>
    <t>9004</t>
  </si>
  <si>
    <t>Montáž stavebního výtahu do výšky 20 m</t>
  </si>
  <si>
    <t>ks</t>
  </si>
  <si>
    <t>-1503931994</t>
  </si>
  <si>
    <t>36</t>
  </si>
  <si>
    <t>9005</t>
  </si>
  <si>
    <t>Příplatek za první a každý další den použití výtahu</t>
  </si>
  <si>
    <t>-1347983227</t>
  </si>
  <si>
    <t>30*6</t>
  </si>
  <si>
    <t>37</t>
  </si>
  <si>
    <t>9006</t>
  </si>
  <si>
    <t>Demontáž stavebního výtahu do výšky 20 m</t>
  </si>
  <si>
    <t>-1389246757</t>
  </si>
  <si>
    <t>38</t>
  </si>
  <si>
    <t>9007</t>
  </si>
  <si>
    <t>Montáž provizorních dveří uzamykatelné z OSB desek v demontovaném okně</t>
  </si>
  <si>
    <t>-1902887520</t>
  </si>
  <si>
    <t>2,1*2,4</t>
  </si>
  <si>
    <t>39</t>
  </si>
  <si>
    <t>9008</t>
  </si>
  <si>
    <t>Demontáž provizorních dveří z OSB desek k demontovaném okně</t>
  </si>
  <si>
    <t>587834211</t>
  </si>
  <si>
    <t>40</t>
  </si>
  <si>
    <t>9009</t>
  </si>
  <si>
    <t>Montáž provizorního zastřešení proti zatečení</t>
  </si>
  <si>
    <t>-75904168</t>
  </si>
  <si>
    <t>9*(47+23)+7,5*(3+16,5)</t>
  </si>
  <si>
    <t>41</t>
  </si>
  <si>
    <t>9010</t>
  </si>
  <si>
    <t>Příplatek za první a každý den použití zastřešení proti zatečení</t>
  </si>
  <si>
    <t>-723412325</t>
  </si>
  <si>
    <t>(9*(47+23)+7,5*(3+16,5))*30*6</t>
  </si>
  <si>
    <t>42</t>
  </si>
  <si>
    <t>9011</t>
  </si>
  <si>
    <t>Demontáž provizorního zastřešení proti zatečení</t>
  </si>
  <si>
    <t>1034036336</t>
  </si>
  <si>
    <t>43</t>
  </si>
  <si>
    <t>9012</t>
  </si>
  <si>
    <t>Mobilní jeřáb</t>
  </si>
  <si>
    <t>hod</t>
  </si>
  <si>
    <t>206012113</t>
  </si>
  <si>
    <t>44</t>
  </si>
  <si>
    <t>944511111</t>
  </si>
  <si>
    <t>Montáž ochranné sítě zavěšené na konstrukci lešení z textilie z umělých vláken</t>
  </si>
  <si>
    <t>979513409</t>
  </si>
  <si>
    <t xml:space="preserve">Poznámka k souboru cen:_x000D_
1. V cenách nejsou započteny náklady na lešení potřebné pro zavěšení sítí; toto lešení se oceňuje příslušnými cenami lešení._x000D_
</t>
  </si>
  <si>
    <t>"ochranná síť na zavěšené konzolové lešení"</t>
  </si>
  <si>
    <t>(22+16,8+15,9+30,6)*1,6</t>
  </si>
  <si>
    <t>45</t>
  </si>
  <si>
    <t>944511211</t>
  </si>
  <si>
    <t>Montáž ochranné sítě Příplatek za první a každý další den použití sítě k ceně -1111</t>
  </si>
  <si>
    <t>-1561654574</t>
  </si>
  <si>
    <t>(22+16,8+15,9+30,6)*1,6*30*6</t>
  </si>
  <si>
    <t>46</t>
  </si>
  <si>
    <t>944511811</t>
  </si>
  <si>
    <t>Demontáž ochranné sítě zavěšené na konstrukci lešení z textilie z umělých vláken</t>
  </si>
  <si>
    <t>842036404</t>
  </si>
  <si>
    <t>47</t>
  </si>
  <si>
    <t>949101112</t>
  </si>
  <si>
    <t>Lešení pomocné pracovní pro objekty pozemních staveb pro zatížení do 150 kg/m2, o výšce lešeňové podlahy přes 1,9 do 3,5 m</t>
  </si>
  <si>
    <t>-2075646678</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</si>
  <si>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</si>
  <si>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"místnost č. 369, 372, 329, 333, 335, 342, 381, 383, 337, 336, 380, 388, 333, 331, 330, 330a, 328, 328a, 423, 422, 420a"</t>
  </si>
  <si>
    <t>12,10+14,89+169,19+200,70+13,64+16,55+27,07+26,06+79,14+25,94+8,76+3,33+36,16+30,59+7,84+12,75+1,60+1,85+30,67+2,4+5,36</t>
  </si>
  <si>
    <t>48</t>
  </si>
  <si>
    <t>949411112</t>
  </si>
  <si>
    <t>Montáž schodišťových a výstupových věží z trubkového lešení o půdorysné ploše do 10 m2, výšky přes 10 do 20 m</t>
  </si>
  <si>
    <t>836789426</t>
  </si>
  <si>
    <t xml:space="preserve">Poznámka k souboru cen:_x000D_
1. V cenách jsou započteny i náklady na kotvení lešení._x000D_
2. Množství měrných jednotek se určuje v běžných metrech výšky měřené jako vzdálenost paty krajního sloupku k úrovni nejvyšší podlahy schodišťové nebo výstupové věže._x000D_
3. Montáž věží z trubkového lešení výšky přes 40 m se oceňuje individuálně._x000D_
4. Montáž věží z trubkového lešení výšky o půdorysné ploše přes 15 m2 se oceňuje individuálně._x000D_
</t>
  </si>
  <si>
    <t>49</t>
  </si>
  <si>
    <t>949411211</t>
  </si>
  <si>
    <t>Montáž schodišťových a výstupových věží z trubkového lešení Příplatek za první a každý další den použití lešení k ceně -1111 nebo -1112</t>
  </si>
  <si>
    <t>1104209402</t>
  </si>
  <si>
    <t>19*180</t>
  </si>
  <si>
    <t>50</t>
  </si>
  <si>
    <t>949411812</t>
  </si>
  <si>
    <t>Demontáž schodišťových a výstupových věží z trubkového lešení o půdorysné ploše do 10 m2, výšky přes 10 do 20 m</t>
  </si>
  <si>
    <t>1605333928</t>
  </si>
  <si>
    <t xml:space="preserve">Poznámka k souboru cen:_x000D_
1. Demontáž věží z trubkového lešení výšky přes 40 m se oceňuje individuálně._x000D_
2. Demontáž věží z trubkového lešení výšky o půdorysné ploše přes 15 m2 se oceňuje individuálně._x000D_
</t>
  </si>
  <si>
    <t>51</t>
  </si>
  <si>
    <t>952901111</t>
  </si>
  <si>
    <t>Vyčištění budov nebo objektů před předáním do užívání budov bytové nebo občanské výstavby, světlé výšky podlaží do 4 m</t>
  </si>
  <si>
    <t>-543379758</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</si>
  <si>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</si>
  <si>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"místnost č. 369,372,329,333,335,342,381,383,337,336,380,377,332,331,330,330a,0328, 328a ve 4.NP"</t>
  </si>
  <si>
    <t>12,10+14,89+169,19+200,70+13,64+16,55+27,07+26,06+79,14+25,94+8,76+3,33+36,16+30,59+7,84+12,75+1,60+1,85</t>
  </si>
  <si>
    <t>"místnost č. 427,420,420a,422,423"</t>
  </si>
  <si>
    <t>41,61+18,5+5,36+2,86+30,67</t>
  </si>
  <si>
    <t>52</t>
  </si>
  <si>
    <t>953946111</t>
  </si>
  <si>
    <t>Montáž atypických ocelových konstrukcí profilů hmotnosti do 13 kg/m, hmotnosti konstrukce do 1 t</t>
  </si>
  <si>
    <t>-478491156</t>
  </si>
  <si>
    <t xml:space="preserve">Poznámka k souboru cen:_x000D_
1. Ceny nelze použít pro ocenění montáže ocelových konstrukcí hmotnosti do 500 kg; tyto se oceňují cenami souboru cen 767 99-51 Montáž ostatních atypických zámečnických konstrukcí části A01 katalogu 800-767 Konstrukce zámečnické._x000D_
</t>
  </si>
  <si>
    <t>53</t>
  </si>
  <si>
    <t>M</t>
  </si>
  <si>
    <t>13010744</t>
  </si>
  <si>
    <t>ocel profilová IPE 120 jakost 11 375</t>
  </si>
  <si>
    <t>1199928126</t>
  </si>
  <si>
    <t>"překlad na dveřmi do místnosti č. 420a v 5.NP"</t>
  </si>
  <si>
    <t>2*1,2*10,4/1000</t>
  </si>
  <si>
    <t>"zajištění otvoru v místnosti č. 423 v 5.NP "</t>
  </si>
  <si>
    <t>2*2,07*10,4/1000"</t>
  </si>
  <si>
    <t>54</t>
  </si>
  <si>
    <t>13010746</t>
  </si>
  <si>
    <t>ocel profilová IPE 140 jakost 11 375</t>
  </si>
  <si>
    <t>2147314916</t>
  </si>
  <si>
    <t>"statické zajištění prostupu střechou ve 4.NP"</t>
  </si>
  <si>
    <t>1,35*12,9/1000</t>
  </si>
  <si>
    <t>"statičké zajištění prostupu střechou nad místností č. 423"</t>
  </si>
  <si>
    <t>(2*1,9+1,6)*12,9/1000</t>
  </si>
  <si>
    <t>55</t>
  </si>
  <si>
    <t>709433964</t>
  </si>
  <si>
    <t>"rám pro zámečnický prvek Z-06"</t>
  </si>
  <si>
    <t>(9,8*5+10,35*4+8,76)*7,64/1000</t>
  </si>
  <si>
    <t>56</t>
  </si>
  <si>
    <t>13010432</t>
  </si>
  <si>
    <t>úhelník ocelový rovnostranný jakost 11 375 80x80x6mm</t>
  </si>
  <si>
    <t>2049277531</t>
  </si>
  <si>
    <t>57</t>
  </si>
  <si>
    <t>2125034221</t>
  </si>
  <si>
    <t>"zesílení průvlaku"</t>
  </si>
  <si>
    <t>3*(0,09*0,01*2+0,01*0,15)*7850/1000</t>
  </si>
  <si>
    <t>58</t>
  </si>
  <si>
    <t>13611228</t>
  </si>
  <si>
    <t>plech ocelový hladký jakost S 235 JR tl 10mm tabule</t>
  </si>
  <si>
    <t>-872939400</t>
  </si>
  <si>
    <t>59</t>
  </si>
  <si>
    <t>953946121</t>
  </si>
  <si>
    <t>Montáž atypických ocelových konstrukcí profilů hmotnosti přes 13 do 30 kg/m, hmotnosti konstrukce do 1 t</t>
  </si>
  <si>
    <t>1245342453</t>
  </si>
  <si>
    <t>60</t>
  </si>
  <si>
    <t>13010956</t>
  </si>
  <si>
    <t>ocel profilová HE-A 160 jakost 11 375</t>
  </si>
  <si>
    <t>356023013</t>
  </si>
  <si>
    <t>"podpůrná konstrukce VZT jednotky"</t>
  </si>
  <si>
    <t>7,8*2*30,4/1000</t>
  </si>
  <si>
    <t>61</t>
  </si>
  <si>
    <t>13010748</t>
  </si>
  <si>
    <t>ocel profilová IPE 160 jakost 11 375</t>
  </si>
  <si>
    <t>2136154714</t>
  </si>
  <si>
    <t>"statické zajištění otvoru ve střeše nad 4.NP"</t>
  </si>
  <si>
    <t>2*2,05*15,8/1000</t>
  </si>
  <si>
    <t>3*2,6*15,8/1000</t>
  </si>
  <si>
    <t>62</t>
  </si>
  <si>
    <t>965041341</t>
  </si>
  <si>
    <t>Bourání mazanin škvárobetonových tl. do 100 mm, plochy přes 4 m2</t>
  </si>
  <si>
    <t>-965319501</t>
  </si>
  <si>
    <t>"bourání perlitbetonu střechy nad místností č. 427"</t>
  </si>
  <si>
    <t>4,56*0,18</t>
  </si>
  <si>
    <t>"bourání perlitbetonu střechy nad místností č. 423 v 5.NP pro rozvody VZT"</t>
  </si>
  <si>
    <t>0,33*(0,5+0,8)</t>
  </si>
  <si>
    <t>"bourání perlitbetonu střechy nad 4.NP"</t>
  </si>
  <si>
    <t>8,3*(47,1+41,6)*0,08</t>
  </si>
  <si>
    <t>63</t>
  </si>
  <si>
    <t>965045111</t>
  </si>
  <si>
    <t>Bourání potěrů tl. do 50 mm cementových nebo pískocementových, plochy do 1 m2</t>
  </si>
  <si>
    <t>-1563702484</t>
  </si>
  <si>
    <t>"bourání cementového potěru s latěmi střechy nad místností č. 423 v 5.NP"</t>
  </si>
  <si>
    <t>0,5*1,5</t>
  </si>
  <si>
    <t>64</t>
  </si>
  <si>
    <t>965045112</t>
  </si>
  <si>
    <t>Bourání potěrů tl. do 50 mm cementových nebo pískocementových, plochy do 4 m2</t>
  </si>
  <si>
    <t>-571511758</t>
  </si>
  <si>
    <t>"bourání cementového potěru s latěmi nad místností č. 423 v 5.NP"</t>
  </si>
  <si>
    <t>0,8*1,5</t>
  </si>
  <si>
    <t>65</t>
  </si>
  <si>
    <t>965045113</t>
  </si>
  <si>
    <t>Bourání potěrů tl. do 50 mm cementových nebo pískocementových, plochy přes 4 m2</t>
  </si>
  <si>
    <t>1081453517</t>
  </si>
  <si>
    <t>"odstranění cementového potěru s latěmi střecha nad 4.NP"</t>
  </si>
  <si>
    <t>8,3*(47,1+41,6)</t>
  </si>
  <si>
    <t>66</t>
  </si>
  <si>
    <t>966071822</t>
  </si>
  <si>
    <t>Rozebrání oplocení z pletiva drátěného se čtvercovými oky, výšky přes 1,6 do 2,0 m</t>
  </si>
  <si>
    <t>-1881162361</t>
  </si>
  <si>
    <t xml:space="preserve">Poznámka k souboru cen:_x000D_
1. V cenách jsou započteny i náklady na odklizení materiálu na vzdálenost do 20 m nebo naložení na dopravní prostředek._x000D_
2. V cenách nejsou započteny náklady na demontáž sloupků._x000D_
</t>
  </si>
  <si>
    <t>"plot na střeše v 5.NP"</t>
  </si>
  <si>
    <t>15,85</t>
  </si>
  <si>
    <t>67</t>
  </si>
  <si>
    <t>968062357</t>
  </si>
  <si>
    <t>Vybourání dřevěných rámů oken s křídly, dveřních zárubní, vrat, stěn, ostění nebo obkladů rámů oken s křídly dvojitých, plochy přes 4 m2</t>
  </si>
  <si>
    <t>998590156</t>
  </si>
  <si>
    <t xml:space="preserve">Poznámka k souboru cen:_x000D_
1. V cenách -2244 až -2747 jsou započteny i náklady na vyvěšení křídel._x000D_
</t>
  </si>
  <si>
    <t>"okno v místnosti č. 333 ve 4.NP"</t>
  </si>
  <si>
    <t>68</t>
  </si>
  <si>
    <t>968072455</t>
  </si>
  <si>
    <t>Vybourání kovových rámů oken s křídly, dveřních zárubní, vrat, stěn, ostění nebo obkladů dveřních zárubní, plochy do 2 m2</t>
  </si>
  <si>
    <t>534985236</t>
  </si>
  <si>
    <t xml:space="preserve">Poznámka k souboru cen:_x000D_
1. V cenách -2244 až -2559 jsou započteny i náklady na vyvěšení křídel._x000D_
2. Cenou -2641 se oceňuje i vybourání nosné ocelové konstrukce pro sádrokartonové příčky._x000D_
</t>
  </si>
  <si>
    <t>"dveře do místnosti s toč. schodištěm, do místnosti č. 423 a 427 v 5.NP"</t>
  </si>
  <si>
    <t>0,94*1,92+0,94*2+0,81*2,2</t>
  </si>
  <si>
    <t>69</t>
  </si>
  <si>
    <t>968072456</t>
  </si>
  <si>
    <t>Vybourání kovových rámů oken s křídly, dveřních zárubní, vrat, stěn, ostění nebo obkladů dveřních zárubní, plochy přes 2 m2</t>
  </si>
  <si>
    <t>1938644283</t>
  </si>
  <si>
    <t>"dveře do místnosti č. 422 v 5.NP"</t>
  </si>
  <si>
    <t>1,43*2,2</t>
  </si>
  <si>
    <t>70</t>
  </si>
  <si>
    <t>971035331</t>
  </si>
  <si>
    <t>Vybourání otvorů ve zdivu základovém nebo nadzákladovém z cihel, tvárnic, příčkovek z cihel pálených na maltu cementovou plochy do 0,09 m2, tl. do 150 mm</t>
  </si>
  <si>
    <t>-459580793</t>
  </si>
  <si>
    <t>"otvor pro rozvody VZT z místnosti č. 422 v 5.NP"</t>
  </si>
  <si>
    <t>"otvory pro rozvody VZT z místnosti č. 336 a 335 ve 4.NP"</t>
  </si>
  <si>
    <t>1+1</t>
  </si>
  <si>
    <t>71</t>
  </si>
  <si>
    <t>971035341</t>
  </si>
  <si>
    <t>Vybourání otvorů ve zdivu základovém nebo nadzákladovém z cihel, tvárnic, příčkovek z cihel pálených na maltu cementovou plochy do 0,09 m2, tl. do 300 mm</t>
  </si>
  <si>
    <t>2103400236</t>
  </si>
  <si>
    <t>"otvor pro rozvody VZT z místnosti č. 420a v 5.NP"</t>
  </si>
  <si>
    <t>72</t>
  </si>
  <si>
    <t>971035351</t>
  </si>
  <si>
    <t>Vybourání otvorů ve zdivu základovém nebo nadzákladovém z cihel, tvárnic, příčkovek z cihel pálených na maltu cementovou plochy do 0,09 m2, tl. do 450 mm</t>
  </si>
  <si>
    <t>-1425642208</t>
  </si>
  <si>
    <t>"otvor pro rozvody VZT z místnosti č. 420a a v atice v 5.NP"</t>
  </si>
  <si>
    <t>73</t>
  </si>
  <si>
    <t>971035361</t>
  </si>
  <si>
    <t>Vybourání otvorů ve zdivu základovém nebo nadzákladovém z cihel, tvárnic, příčkovek z cihel pálených na maltu cementovou plochy do 0,09 m2, tl. do 600 mm</t>
  </si>
  <si>
    <t>-1978999626</t>
  </si>
  <si>
    <t>"otvor pro rozvody VZT z místnosti č. 423 v 5.NP"</t>
  </si>
  <si>
    <t>74</t>
  </si>
  <si>
    <t>971035431</t>
  </si>
  <si>
    <t>Vybourání otvorů ve zdivu základovém nebo nadzákladovém z cihel, tvárnic, příčkovek z cihel pálených na maltu cementovou plochy do 0,25 m2, tl. do 150 mm</t>
  </si>
  <si>
    <t>-139228666</t>
  </si>
  <si>
    <t>"otvory pro rozvody VZT z místnosti č. 420a v 5.NP"</t>
  </si>
  <si>
    <t>75</t>
  </si>
  <si>
    <t>971035641</t>
  </si>
  <si>
    <t>Vybourání otvorů ve zdivu základovém nebo nadzákladovém z cihel, tvárnic, příčkovek z cihel pálených na maltu cementovou plochy do 4 m2, tl. do 300 mm</t>
  </si>
  <si>
    <t>-940684948</t>
  </si>
  <si>
    <t>"vybourání nového otvoru do místnosti č. 420a"</t>
  </si>
  <si>
    <t>0,9*2,02+1,2*0,12</t>
  </si>
  <si>
    <t>"vybourání otvoru v místnosti 423 pro rozvod VZT"</t>
  </si>
  <si>
    <t>0,3*(1,5*2,1+1,9*0,12)</t>
  </si>
  <si>
    <t>76</t>
  </si>
  <si>
    <t>971042331</t>
  </si>
  <si>
    <t>Vybourání otvorů v betonových příčkách a zdech základových nebo nadzákladových plochy do 0,09 m2, tl. do 150 mm</t>
  </si>
  <si>
    <t>-119046964</t>
  </si>
  <si>
    <t>"otvory pro rozvody VZT z místnosti č. 372 ve 4.NP"</t>
  </si>
  <si>
    <t>77</t>
  </si>
  <si>
    <t>971042341</t>
  </si>
  <si>
    <t>Vybourání otvorů v betonových příčkách a zdech základových nebo nadzákladových plochy do 0,09 m2, tl. do 300 mm</t>
  </si>
  <si>
    <t>708138133</t>
  </si>
  <si>
    <t>"otvory pro rozvody VZT z místnosti č. 383, 381 a 380 ve 4.NP"</t>
  </si>
  <si>
    <t>1+1+1</t>
  </si>
  <si>
    <t>78</t>
  </si>
  <si>
    <t>971042361</t>
  </si>
  <si>
    <t>Vybourání otvorů v betonových příčkách a zdech základových nebo nadzákladových plochy do 0,09 m2, tl. do 600 mm</t>
  </si>
  <si>
    <t>1142279294</t>
  </si>
  <si>
    <t>"otvory pro rozvody VZT z místnosti č. 369, 383, 381 ve 4.NP"</t>
  </si>
  <si>
    <t>2+1+1</t>
  </si>
  <si>
    <t>79</t>
  </si>
  <si>
    <t>971052531</t>
  </si>
  <si>
    <t>Vybourání a prorážení otvorů v železobetonových příčkách a zdech základových nebo nadzákladových, plochy do 1 m2, tl. do 150 mm</t>
  </si>
  <si>
    <t>675920670</t>
  </si>
  <si>
    <t>"otvor v příčce pro zesílení stávající ocelové vaznice"</t>
  </si>
  <si>
    <t>3*0,2</t>
  </si>
  <si>
    <t>80</t>
  </si>
  <si>
    <t>973031325</t>
  </si>
  <si>
    <t>Vysekání výklenků nebo kapes ve zdivu z cihel na maltu vápennou nebo vápenocementovou kapes, plochy do 0,10 m2, hl. do 300 mm</t>
  </si>
  <si>
    <t>1912607402</t>
  </si>
  <si>
    <t>"kapsy pro kotvení ocelových profilů HEA 160 v místnosti č. 423"</t>
  </si>
  <si>
    <t>"kapsy pro kotvení ocelových profilů IPE 160 v místnosti č. 423"</t>
  </si>
  <si>
    <t>81</t>
  </si>
  <si>
    <t>977212111</t>
  </si>
  <si>
    <t>Řezání konstrukcí diamantovým lanem železobetonových s výztuží průměru do 16 mm</t>
  </si>
  <si>
    <t>188587608</t>
  </si>
  <si>
    <t xml:space="preserve">Poznámka k souboru cen:_x000D_
1. Množství měrných jednotek se určuje v m2 plochy řezu._x000D_
2. V cenách jsou započteny i náklady na spotřebu vody._x000D_
3. V cenách nejsou započteny náklady na vybourání konstrukcí; tyto náklady se oceňují cenami katalogu 801-3 Budovy a haly - bourání konstrukcí._x000D_
</t>
  </si>
  <si>
    <t>"vyřezání otvoru nad místností č. 427"</t>
  </si>
  <si>
    <t>8,07*0,350</t>
  </si>
  <si>
    <t>997</t>
  </si>
  <si>
    <t>Přesun sutě</t>
  </si>
  <si>
    <t>82</t>
  </si>
  <si>
    <t>997013116</t>
  </si>
  <si>
    <t>Vnitrostaveništní doprava suti a vybouraných hmot vodorovně do 50 m svisle s použitím mechanizace pro budovy a haly výšky přes 18 do 21 m</t>
  </si>
  <si>
    <t>-2031726372</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</si>
  <si>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</si>
  <si>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83</t>
  </si>
  <si>
    <t>997013312</t>
  </si>
  <si>
    <t>Doprava suti shozem montáž a demontáž shozu výšky přes 10 do 20 m</t>
  </si>
  <si>
    <t>1087855014</t>
  </si>
  <si>
    <t xml:space="preserve">Poznámka k souboru cen:_x000D_
1. Shozy vyšší než 75 m se oceňují individuálně._x000D_
2. Výškou se rozumí vzdálenost od vyústění shozu do úrovně plnícího trychtýře._x000D_
3. Náklady na vodorovnou dopravu suti se oceňují cenami 977 01-3111, -3151 a -3211 pro budovy a haly výšky do 6 m souboru cen 977 01-3 Vnitrostaveništní doprava suti a vybouraných hmot._x000D_
</t>
  </si>
  <si>
    <t>84</t>
  </si>
  <si>
    <t>997013322</t>
  </si>
  <si>
    <t>Doprava suti shozem montáž a demontáž shozu výšky Příplatek za první a každý další den použití shozu k ceně -3312</t>
  </si>
  <si>
    <t>-132386562</t>
  </si>
  <si>
    <t>19*30*6</t>
  </si>
  <si>
    <t>85</t>
  </si>
  <si>
    <t>997013501</t>
  </si>
  <si>
    <t>Odvoz suti a vybouraných hmot na skládku nebo meziskládku se složením, na vzdálenost do 1 km</t>
  </si>
  <si>
    <t>-2130526813</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</si>
  <si>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</si>
  <si>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86</t>
  </si>
  <si>
    <t>997013509</t>
  </si>
  <si>
    <t>Odvoz suti a vybouraných hmot na skládku nebo meziskládku se složením, na vzdálenost Příplatek k ceně za každý další i započatý 1 km přes 1 km</t>
  </si>
  <si>
    <t>-1415365758</t>
  </si>
  <si>
    <t>206,345*19</t>
  </si>
  <si>
    <t>87</t>
  </si>
  <si>
    <t>997013814</t>
  </si>
  <si>
    <t>Poplatek za uložení stavebního odpadu na skládce (skládkovné) z izolačních materiálů zatříděného do Katalogu odpadů pod kódem 170 604</t>
  </si>
  <si>
    <t>1687071430</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</si>
  <si>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</si>
  <si>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88</t>
  </si>
  <si>
    <t>997013831</t>
  </si>
  <si>
    <t>Poplatek za uložení stavebního odpadu na skládce (skládkovné) směsného stavebního a demoličního zatříděného do Katalogu odpadů pod kódem 170 904</t>
  </si>
  <si>
    <t>-967484004</t>
  </si>
  <si>
    <t>998</t>
  </si>
  <si>
    <t>Přesun hmot</t>
  </si>
  <si>
    <t>89</t>
  </si>
  <si>
    <t>998011003</t>
  </si>
  <si>
    <t>Přesun hmot pro budovy občanské výstavby, bydlení, výrobu a služby s nosnou svislou konstrukcí zděnou z cihel, tvárnic nebo kamene vodorovná dopravní vzdálenost do 100 m pro budovy výšky přes 12 do 24 m</t>
  </si>
  <si>
    <t>20798693</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</si>
  <si>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</si>
  <si>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</si>
  <si>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</si>
  <si>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404</t>
  </si>
  <si>
    <t>Výplně otvorů</t>
  </si>
  <si>
    <t>90</t>
  </si>
  <si>
    <t>404001</t>
  </si>
  <si>
    <t xml:space="preserve">Dveře jednokřídlé, plné, hladké, 800x1970 mm </t>
  </si>
  <si>
    <t>-1093163564</t>
  </si>
  <si>
    <t xml:space="preserve">Poznámka k položce:_x000D_
Přesná specifikace viz. D.01.404 Výpis výplní otvorů - D.01.404 D-01 </t>
  </si>
  <si>
    <t>"nové dveře do místnosti č. 420a"</t>
  </si>
  <si>
    <t>91</t>
  </si>
  <si>
    <t>404002</t>
  </si>
  <si>
    <t>Replika stávajících oken vč. nové žaluzie</t>
  </si>
  <si>
    <t>1208120107</t>
  </si>
  <si>
    <t>Poznámka k položce:_x000D_
Přesná specifikace viz. D.01.404 Výpis výplní otvorů - D.01.404 D-02</t>
  </si>
  <si>
    <t>"nové okno v místnosti č. 333"</t>
  </si>
  <si>
    <t>92</t>
  </si>
  <si>
    <t>404003</t>
  </si>
  <si>
    <t>Úprava stávající prosklené stěny D-03a</t>
  </si>
  <si>
    <t>-1854346823</t>
  </si>
  <si>
    <t>Poznámka k položce:_x000D_
Přesná specifikace viz. D.01.404 Výpis výplní otvorů - D.01.404 D-03a</t>
  </si>
  <si>
    <t>3,575*0,5</t>
  </si>
  <si>
    <t>93</t>
  </si>
  <si>
    <t>404004</t>
  </si>
  <si>
    <t>Úprava stávající prosklené stěny D-03b</t>
  </si>
  <si>
    <t>-1619896484</t>
  </si>
  <si>
    <t>Poznámka k položce:_x000D_
Přesná specifikace viz. D.01.404 Výpis výplní otvorů - D.01.404 D-03b</t>
  </si>
  <si>
    <t>3,7*0,5</t>
  </si>
  <si>
    <t>94</t>
  </si>
  <si>
    <t>404005</t>
  </si>
  <si>
    <t>Úprava stávající prosklené stěny D-03c</t>
  </si>
  <si>
    <t>508100052</t>
  </si>
  <si>
    <t>Poznámka k položce:_x000D_
Přesná specifikace viz. D.01.404 Výpis výplní otvorů - D.01.404 D-03c</t>
  </si>
  <si>
    <t>95</t>
  </si>
  <si>
    <t>404006</t>
  </si>
  <si>
    <t>Úprava stávající prosklené stěny D-03d</t>
  </si>
  <si>
    <t>1711462973</t>
  </si>
  <si>
    <t>Poznámka k položce:_x000D_
Přesná specifikace viz. D.01.404 Výpis výplní otvorů - D.01.404 D-03d</t>
  </si>
  <si>
    <t>96</t>
  </si>
  <si>
    <t>404007</t>
  </si>
  <si>
    <t>Úprava stávající prosklené stěny D-03e</t>
  </si>
  <si>
    <t>-168478055</t>
  </si>
  <si>
    <t>Poznámka k položce:_x000D_
Přesná specifikace viz. D.01.404 Výpis výplní otvorů - D.01.404 D-03e</t>
  </si>
  <si>
    <t>97</t>
  </si>
  <si>
    <t>404008</t>
  </si>
  <si>
    <t>Úprava stávající prosklené stěny D-03f</t>
  </si>
  <si>
    <t>248128886</t>
  </si>
  <si>
    <t>Poznámka k položce:_x000D_
Přesná specifikace viz. D.01.404 Výpis výplní otvorů - D.01.404 D-03f</t>
  </si>
  <si>
    <t>98</t>
  </si>
  <si>
    <t>404009</t>
  </si>
  <si>
    <t>Úprava stávající prosklené stěny D-03g</t>
  </si>
  <si>
    <t>1918221966</t>
  </si>
  <si>
    <t>Poznámka k položce:_x000D_
Přesná specifikace viz. D.01.404 Výpis výplní otvorů - D.01.404 D-03g</t>
  </si>
  <si>
    <t>3,25*0,5</t>
  </si>
  <si>
    <t>99</t>
  </si>
  <si>
    <t>404010</t>
  </si>
  <si>
    <t>Úprava stávající prosklené stěny D-03h</t>
  </si>
  <si>
    <t>-1838164968</t>
  </si>
  <si>
    <t>Poznámka k položce:_x000D_
Přesná specifikace viz. D.01.404 Výpis výplní otvorů - D.01.404 D-03h</t>
  </si>
  <si>
    <t>4,4*0,5</t>
  </si>
  <si>
    <t>100</t>
  </si>
  <si>
    <t>404011</t>
  </si>
  <si>
    <t>Úprava stávající prosklené stěny D-03i</t>
  </si>
  <si>
    <t>-160499196</t>
  </si>
  <si>
    <t>Poznámka k položce:_x000D_
Přesná specifikace viz. D.01.404 Výpis výplní otvorů - D.01.404 D-03i</t>
  </si>
  <si>
    <t>12,65*0,78</t>
  </si>
  <si>
    <t>101</t>
  </si>
  <si>
    <t>404012</t>
  </si>
  <si>
    <t>Vnější dveře jednokřídlé, plné, hladké, ocelové, 940x2000 mm</t>
  </si>
  <si>
    <t>-1054660512</t>
  </si>
  <si>
    <t>Poznámka k položce:_x000D_
Přesná specifikace viz. D.01.404 Výpis výplní otvorů - D.01.404 D-04</t>
  </si>
  <si>
    <t>"dveře do místnosti č. 423 v 5.NP"</t>
  </si>
  <si>
    <t>102</t>
  </si>
  <si>
    <t>404013</t>
  </si>
  <si>
    <t>Vnější dveře jednokřídlé, plné, hladké, ocelové, 940x1920 mm</t>
  </si>
  <si>
    <t>1949620358</t>
  </si>
  <si>
    <t>Poznámka k položce:_x000D_
Přesná specifikace viz. D.01.404 Výpis výplní otvorů - D.01.404 D-05</t>
  </si>
  <si>
    <t>"dveře do místnosti s točitým schodištěm v 5.NP"</t>
  </si>
  <si>
    <t>103</t>
  </si>
  <si>
    <t>404014</t>
  </si>
  <si>
    <t>Vnější dveře dvoukřídlé, plné, hladké, ocelové, 1430x1920 mm</t>
  </si>
  <si>
    <t>2077661566</t>
  </si>
  <si>
    <t>Poznámka k položce:_x000D_
Přesná specifikace viz. D.01.404 Výpis výplní otvorů - D.01.404 D-06</t>
  </si>
  <si>
    <t>104</t>
  </si>
  <si>
    <t>404015</t>
  </si>
  <si>
    <t>Vnější dveře jednokřídlé, plné, hladké, ocelové, 810x2000 mm</t>
  </si>
  <si>
    <t>1675134778</t>
  </si>
  <si>
    <t>Poznámka k položce:_x000D_
Přesná specifikace viz. D.01.404 Výpis výplní otvorů - D.01.404 D-07</t>
  </si>
  <si>
    <t>"dveře do místnosti č. 427 v 5.NP"</t>
  </si>
  <si>
    <t>711</t>
  </si>
  <si>
    <t>Izolace proti vodě, vlhkosti a plynům</t>
  </si>
  <si>
    <t>105</t>
  </si>
  <si>
    <t>711111051</t>
  </si>
  <si>
    <t>Provedení izolace proti zemní vlhkosti natěradly a tmely za studena na ploše vodorovné V dvojnásobným nátěrem tekutou elastickou hydroizolací</t>
  </si>
  <si>
    <t>-323305687</t>
  </si>
  <si>
    <t xml:space="preserve">Poznámka k souboru cen:_x000D_
1. Izolace plochy jednotlivě do 10 m2 se oceňují skladebně cenou příslušné izolace a cenou 711 19-9095 Příplatek za plochu do 10 m2._x000D_
</t>
  </si>
  <si>
    <t>"v místnosti č. 420a a 423"</t>
  </si>
  <si>
    <t>5,36+30,67+(10,45-0,8)*0,15+0,15*(24,95-0,94)+100</t>
  </si>
  <si>
    <t>106</t>
  </si>
  <si>
    <t>24551830</t>
  </si>
  <si>
    <t>hmota hydroizolační stěrková kompozitní</t>
  </si>
  <si>
    <t>kg</t>
  </si>
  <si>
    <t>-2038357521</t>
  </si>
  <si>
    <t>Poznámka k položce:_x000D_
Finální vrstva.</t>
  </si>
  <si>
    <t>141,079*1,2 'Přepočtené koeficientem množství</t>
  </si>
  <si>
    <t>107</t>
  </si>
  <si>
    <t>998711103</t>
  </si>
  <si>
    <t>Přesun hmot pro izolace proti vodě, vlhkosti a plynům stanovený z hmotnosti přesunovaného materiálu vodorovná dopravní vzdálenost do 50 m v objektech výšky přes 12 do 60 m</t>
  </si>
  <si>
    <t>-776345292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</si>
  <si>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</si>
  <si>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712</t>
  </si>
  <si>
    <t>Povlakové krytiny</t>
  </si>
  <si>
    <t>108</t>
  </si>
  <si>
    <t>712361701</t>
  </si>
  <si>
    <t>Provedení povlakové krytiny střech plochých do 10° fólií položenou volně s přilepením spojů</t>
  </si>
  <si>
    <t>1269725132</t>
  </si>
  <si>
    <t xml:space="preserve">Poznámka k souboru cen:_x000D_
1. Povlakové krytiny střech jednotlivě do 10 m2 se oceňují skladebně cenou příslušné izolace a cenou 712 39-9097 Příplatek za plochu do 10 m2._x000D_
</t>
  </si>
  <si>
    <t>"folie ve střeše nad 4.NP"</t>
  </si>
  <si>
    <t>8,5*(46,9+22,5)+(3+9,8)*7,5+6,5*7+0,3*41,6+2,8*0,15+7,76*0,15+0,15*6,45</t>
  </si>
  <si>
    <t>"folie ve střeše nad 5.NP"</t>
  </si>
  <si>
    <t>2,22*1,62+0,54*1,8</t>
  </si>
  <si>
    <t>109</t>
  </si>
  <si>
    <t>28329223</t>
  </si>
  <si>
    <t>fólie difuzně propustné s nakašírovanou strukturovanou rohoží pod hladkou plechovou krytinu</t>
  </si>
  <si>
    <t>1807867896</t>
  </si>
  <si>
    <t>751*1,15 'Přepočtené koeficientem množství</t>
  </si>
  <si>
    <t>110</t>
  </si>
  <si>
    <t>998712103</t>
  </si>
  <si>
    <t>Přesun hmot pro povlakové krytiny stanovený z hmotnosti přesunovaného materiálu vodorovná dopravní vzdálenost do 50 m v objektech výšky přes 12 do 24 m</t>
  </si>
  <si>
    <t>233909164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</si>
  <si>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</si>
  <si>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713</t>
  </si>
  <si>
    <t>Izolace tepelné</t>
  </si>
  <si>
    <t>111</t>
  </si>
  <si>
    <t>713110831</t>
  </si>
  <si>
    <t>Odstranění tepelné izolace běžných stavebních konstrukcí z rohoží, pásů, dílců, desek, bloků stropů nebo podhledů připevněných přibitím nebo nastřelením z vláknitých materiálů, tloušťka izolace do 100 mm</t>
  </si>
  <si>
    <t>405092140</t>
  </si>
  <si>
    <t xml:space="preserve">Poznámka k souboru cen:_x000D_
1. Ceny se používají pro odstraňování jednovrstvé a dvouvrstvé izolace, další vrstvy se oceňují individuálně._x000D_
2. U cen odstraňování polystyrenu připevněného lepením nerozlišujeme způsob nalepení._x000D_
3. V ceně nejsou započteny náklady na odstranění separačních vrstev. Tyto práce lze oceňovat příslušnými cenami katalogu 800–711 Izolace proti vodě, vlhkosti a plynům._x000D_
</t>
  </si>
  <si>
    <t>"odstranění tepelné izolace ocelových profilů na 4.NP vč. parozábrany"</t>
  </si>
  <si>
    <t>39,12*8,3+55,44*8,3+1,2*46,1</t>
  </si>
  <si>
    <t>112</t>
  </si>
  <si>
    <t>713141131</t>
  </si>
  <si>
    <t>Montáž tepelné izolace střech plochých rohožemi, pásy, deskami, dílci, bloky (izolační materiál ve specifikaci) přilepenými za studena zplna, jednovrstvá</t>
  </si>
  <si>
    <t>-358786734</t>
  </si>
  <si>
    <t xml:space="preserve">Poznámka k souboru cen:_x000D_
1. Množství tepelné izolace střech plochých atikovými pásky k ceně -1211 se určuje v m projektované délky obložení (bez přesahů) na obvodu ploché střechy._x000D_
2. Množství jednotek tepelné izolace střech plochých spádovými klíny k cenám -1311 až -1335 se určuje v m2 půdorysné projektované vyspádované plochy střechy._x000D_
3. V cenách -1221 až -1262 jsou započteny náklady na montáž a dodávku kotevních šroubů._x000D_
4. V cenách -1221 až -1262 nejsou započteny náklady na položení tepelné izolace; tyto se oceňují cenami -1111 až - 1151 tohoto souboru cen._x000D_
5. Ceny -1381 až -1396 lze použít pro montáž izolace do 1000mm. V případě vyšších střešních konstrukcí se pro izolace stěn použijí položky souboru cen 713 13-11 Montáž tepelné izolace stěn tohoto katalogu._x000D_
</t>
  </si>
  <si>
    <t>"izolace nad střechou 4.NP"</t>
  </si>
  <si>
    <t>8,3*(46,9+22,5)+(3+9,8)*7,5+6,5*7+0,45*61</t>
  </si>
  <si>
    <t>113</t>
  </si>
  <si>
    <t>62856001</t>
  </si>
  <si>
    <t>pás asfaltový samolepicí modifikovaný SBS tl 2,2mm s hliníkové fólie, hliníkové fólie s textilií se  spalitelnou fólií nebo jemnozrnný minerálním posypem nebo textilií na horním povrchu</t>
  </si>
  <si>
    <t>111683971</t>
  </si>
  <si>
    <t>744,97*1,02 'Přepočtené koeficientem množství</t>
  </si>
  <si>
    <t>114</t>
  </si>
  <si>
    <t>1559041108</t>
  </si>
  <si>
    <t>"asfaltový pás střecha 4.NP"</t>
  </si>
  <si>
    <t>8,5*(46,9+22,5)+(3+9,8)*7,5+6,5*7+15,5*0,78+45,5*0,35</t>
  </si>
  <si>
    <t>115</t>
  </si>
  <si>
    <t>62855000</t>
  </si>
  <si>
    <t>pás asfaltový samolepicí modifikovaný SBS tl 1,8mm s vložkou z polyesterové rohože s  spalitelnou fólií nebo jemnozrnný minerálním posypem nebo textilií na horním povrchu</t>
  </si>
  <si>
    <t>-186688737</t>
  </si>
  <si>
    <t>759,415*1,02 'Přepočtené koeficientem množství</t>
  </si>
  <si>
    <t>116</t>
  </si>
  <si>
    <t>713141151</t>
  </si>
  <si>
    <t>Montáž tepelné izolace střech plochých rohožemi, pásy, deskami, dílci, bloky (izolační materiál ve specifikaci) kladenými volně jednovrstvá</t>
  </si>
  <si>
    <t>-1483840355</t>
  </si>
  <si>
    <t>"tepelná izolace střechy nad 4.NP"</t>
  </si>
  <si>
    <t>8,3*(46,9+22,5)+(3+9,8)*7,5+6,5*7</t>
  </si>
  <si>
    <t>117</t>
  </si>
  <si>
    <t>28375992</t>
  </si>
  <si>
    <t>deska EPS 150 pro trvalé zatížení v tlaku (max. 3000 kg/m2) tl 180mm</t>
  </si>
  <si>
    <t>1835656301</t>
  </si>
  <si>
    <t>717,52*1,02 'Přepočtené koeficientem množství</t>
  </si>
  <si>
    <t>118</t>
  </si>
  <si>
    <t>713141242</t>
  </si>
  <si>
    <t>Montáž tepelné izolace střech plochých mechanické přikotvení šrouby včetně dodávky šroubů, bez položení tepelné izolace tl. izolace přes 140 do 200 mm do trapézového plechu nebo do dřeva</t>
  </si>
  <si>
    <t>1447741049</t>
  </si>
  <si>
    <t>119</t>
  </si>
  <si>
    <t>998713103</t>
  </si>
  <si>
    <t>Přesun hmot pro izolace tepelné stanovený z hmotnosti přesunovaného materiálu vodorovná dopravní vzdálenost do 50 m v objektech výšky přes 12 m do 24 m</t>
  </si>
  <si>
    <t>777313598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</si>
  <si>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</si>
  <si>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762</t>
  </si>
  <si>
    <t>Konstrukce tesařské</t>
  </si>
  <si>
    <t>120</t>
  </si>
  <si>
    <t>762001</t>
  </si>
  <si>
    <t>Montáž dočasného zakrytí strojů a zařizovacích předmětů</t>
  </si>
  <si>
    <t>1855859811</t>
  </si>
  <si>
    <t>Poznámka k položce:_x000D_
vč. pomocných podkonstrukcí</t>
  </si>
  <si>
    <t>"dočasné zakrytí zařizovacích předmětů v místnosti č. 328a, 328, 330a a 330"</t>
  </si>
  <si>
    <t>1,07*(0,4+0,9)+1,03*(0,8+1,1)+0,9*2*(0,8+1,1)+0,85*2*(0,8+1,1)+2,55*(0,4+0,9)+1,66*(0,8+1,1)+0,9</t>
  </si>
  <si>
    <t>"dočasné zakrytí řezacích strojů v místnosti č. 329"</t>
  </si>
  <si>
    <t>10*1,5*2</t>
  </si>
  <si>
    <t>121</t>
  </si>
  <si>
    <t>60726248</t>
  </si>
  <si>
    <t>deska dřevoštěpková OSB 3 ostrá hrana nebroušená tl 22mm</t>
  </si>
  <si>
    <t>-1843423048</t>
  </si>
  <si>
    <t>122</t>
  </si>
  <si>
    <t>762002</t>
  </si>
  <si>
    <t>Nosná konstrukce hřebene</t>
  </si>
  <si>
    <t>-1002484178</t>
  </si>
  <si>
    <t>123</t>
  </si>
  <si>
    <t>762003</t>
  </si>
  <si>
    <t>Nosná konstrukce pro nasávací otvory u stěny</t>
  </si>
  <si>
    <t>213959849</t>
  </si>
  <si>
    <t>124</t>
  </si>
  <si>
    <t>762341026</t>
  </si>
  <si>
    <t>Bednění a laťování bednění střech rovných sklonu do 60° s vyřezáním otvorů z dřevoštěpkových desek OSB šroubovaných na krokve na pero a drážku, tloušťky desky 22 mm</t>
  </si>
  <si>
    <t>-851864403</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</si>
  <si>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39-5000._x000D_
</t>
  </si>
  <si>
    <t>"OSB střecha 4.NP"</t>
  </si>
  <si>
    <t>0,3*41,6+0,15*(2,8+7,76+6,45)+15,5*0,26+8,72*(46,87+22,43)+7,56*(3+9,77)+6,45*7</t>
  </si>
  <si>
    <t>125</t>
  </si>
  <si>
    <t>762342216</t>
  </si>
  <si>
    <t>Bednění a laťování montáž laťování střech jednoduchých sklonu do 60° při osové vzdálenosti latí přes 360 do 600 mm</t>
  </si>
  <si>
    <t>-128244513</t>
  </si>
  <si>
    <t>"latě ve střeše 60x100 mm"</t>
  </si>
  <si>
    <t>8,72*(46,9+22,43)+7,56*(3+9,77)+6,45*7</t>
  </si>
  <si>
    <t>126</t>
  </si>
  <si>
    <t>60514114</t>
  </si>
  <si>
    <t>řezivo jehličnaté lať impregnovaná dl 4 m</t>
  </si>
  <si>
    <t>1711954102</t>
  </si>
  <si>
    <t>"latě ve střeše nad 4.NP"</t>
  </si>
  <si>
    <t>0,1*0,06*(8,33*8+3,32+8,47*99+6,25*27+0,66*14+0,1*11+3,1+1,41+7,41*3+0,24*3+0,31*2+5,44*2+6,1+5,13+5,89+2,95+2,85+2,3+1,6+0,98+0,35)</t>
  </si>
  <si>
    <t>127</t>
  </si>
  <si>
    <t>762511222</t>
  </si>
  <si>
    <t>Podlahové konstrukce podkladové z dřevoštěpkových desek OSB jednovrstvých lepených na pero a drážku nebroušených, tloušťky desky 12 mm</t>
  </si>
  <si>
    <t>40846763</t>
  </si>
  <si>
    <t xml:space="preserve">Poznámka k souboru cen:_x000D_
1. V cenách -1123 až -2225 Podlahové konstrukce podkladové z desek dřevoštěpkových a cementotřískových jsou započteny i náklady na dodávku spojovacích prostředků, na tyto položky se nevztahuje ocenění dodávky spojovacích prostředků._x000D_
</t>
  </si>
  <si>
    <t>Poznámka k položce:_x000D_
Ochrana stávajících podlah před poškozením.</t>
  </si>
  <si>
    <t>"místnost č. 372, 329, 333, 335, 342, 381, 383, 337, 336, 380, 388, 333, 331, 330, 330a, 328, 328a, 420"</t>
  </si>
  <si>
    <t>14,89+169,19+200,70+13,64+16,55+27,07+26,06+79,14+25,94+8,76+3,33+36,16+30,59+7,84+12,75+1,60+1,85+0,98</t>
  </si>
  <si>
    <t>128</t>
  </si>
  <si>
    <t>762511823</t>
  </si>
  <si>
    <t>Demontáž podlahové konstrukce podkladové z dřevoštěpkových desek jednovrstvých lepených na pero drážku, tloušťka desky do 15 mm</t>
  </si>
  <si>
    <t>-402990955</t>
  </si>
  <si>
    <t xml:space="preserve">Poznámka k souboru cen:_x000D_
1. V cenách nejsou započteny náklady na odstranění tepelné izolace z podlah; tyto se oceňují cenami části B01 katalogu 800–713 Izolace tepelné._x000D_
</t>
  </si>
  <si>
    <t>129</t>
  </si>
  <si>
    <t>998762103</t>
  </si>
  <si>
    <t>Přesun hmot pro konstrukce tesařské stanovený z hmotnosti přesunovaného materiálu vodorovná dopravní vzdálenost do 50 m v objektech výšky přes 12 do 24 m</t>
  </si>
  <si>
    <t>2018718508</t>
  </si>
  <si>
    <t>763</t>
  </si>
  <si>
    <t>Konstrukce suché výstavby</t>
  </si>
  <si>
    <t>130</t>
  </si>
  <si>
    <t>763001</t>
  </si>
  <si>
    <t>Profil pro kotvení sádrokartonového obkladu L profil 40x20x1 mm</t>
  </si>
  <si>
    <t>-1869137104</t>
  </si>
  <si>
    <t>46,1+28+4,4</t>
  </si>
  <si>
    <t>131</t>
  </si>
  <si>
    <t>763111411</t>
  </si>
  <si>
    <t>Příčka ze sádrokartonových desek s nosnou konstrukcí z jednoduchých ocelových profilů UW, CW dvojitě opláštěná deskami standardními A tl. 2 x 12,5 mm, EI 60, příčka tl. 100 mm, profil 50 TI tl. 50 mm, Rw 50 dB</t>
  </si>
  <si>
    <t>-2091731115</t>
  </si>
  <si>
    <t xml:space="preserve">Poznámka k souboru cen:_x000D_
1. V cenách jsou započteny i náklady na tmelení a výztužnou pásku._x000D_
2. V cenách nejsou započteny náklady na základní penetrační nátěr; tyto se oceňují cenou cenou -1717._x000D_
3. Cenu -1524 lze použít i pro příčky s tepelnou izolací tl. 100 mm o objemové hmotnosti min. 16 kg/m3._x000D_
4. Cena -1611 Montáž nosné konstrukce je stanovena pro m2 plochy příčky._x000D_
5. Ceny -1621 až -1627 Montáž desek, -1717 Penetrační nátěr, -1718 Úprava spar separační páskou a -1771, -1772 Příplatek za rovinnost jsou stanoveny pro obě strany příčky._x000D_
6. V ceně -1611 nejsou započteny náklady na profily; tyto se oceňují ve specifikaci. Doporučené množství na 1 m2 příčky je 1,9 m profilu CW a 0,8 m profilu UW._x000D_
7. V cenách -1621 až -1627 nejsou započteny náklady na desky; tato dodávka se oceňuje ve specifikaci._x000D_
</t>
  </si>
  <si>
    <t>Poznámka k položce:_x000D_
Nejedná se o příčku s požadovanou požární odolností.</t>
  </si>
  <si>
    <t>"doplnění SDK příčky mezi místností č. 332 a 336 v 4.NP a doplnění SDK příčky v mísnosti č. 420a"</t>
  </si>
  <si>
    <t>0,6*3,15+1,52+0,7*2</t>
  </si>
  <si>
    <t>132</t>
  </si>
  <si>
    <t>763111911</t>
  </si>
  <si>
    <t>Zhotovení otvorů v příčkách ze sádrokartonových desek pro prostupy (voda, elektro, topení, VZT), osvětlení, okna, revizní klapky včetně vyztužení profily pro příčku tl. do 100 mm, velikost do 0,10 m2</t>
  </si>
  <si>
    <t>1112172559</t>
  </si>
  <si>
    <t xml:space="preserve">Poznámka k souboru cen:_x000D_
1. V cenách jsou započteny i náklady na tmelení a krycí pásku._x000D_
</t>
  </si>
  <si>
    <t>"otvory pro rozvody VZT z místnosti č. 336 ve 4.NP"</t>
  </si>
  <si>
    <t>133</t>
  </si>
  <si>
    <t>763114111</t>
  </si>
  <si>
    <t>Příčka bezpečnostní ze sádrokartonových desek s ocelovým plechem tl. 1 mm na obou stranách profilů s nosnou konstrukcí z jednoduchých ocelových profilů UW, CW dvojitě opláštěná deskami standardními A tl. 2 x 12,5 mm, EI 60 příčka tl. 127 mm, profil 75 TI tl. 75 mm, Rw 53 dB</t>
  </si>
  <si>
    <t>-1332307116</t>
  </si>
  <si>
    <t xml:space="preserve">Poznámka k souboru cen:_x000D_
1. V cenách jsou započteny i náklady na tmelení a výztužnou pásku._x000D_
2. V cenách nejsou započteny náklady na základní penetrační nátěr; tyto se oceňují cenou 763 11-1717._x000D_
</t>
  </si>
  <si>
    <t>"místnost č. 420 a 427"</t>
  </si>
  <si>
    <t>1,43*3,2-0,8*2+3*(1,55+4,4)-0,8*2</t>
  </si>
  <si>
    <t>134</t>
  </si>
  <si>
    <t>763121411</t>
  </si>
  <si>
    <t>Stěna předsazená ze sádrokartonových desek s nosnou konstrukcí z ocelových profilů CW, UW jednoduše opláštěná deskou standardní A tl. 12,5 mm, bez TI, EI 15 stěna tl. 62,5 mm, profil 50</t>
  </si>
  <si>
    <t>-1694946277</t>
  </si>
  <si>
    <t xml:space="preserve">Poznámka k souboru cen:_x000D_
1. V cenách jsou započteny i náklady na tmelení a výztužnou pásku._x000D_
2. V cenách nejsou započteny náklady na základní penetrační nátěr; tyto se oceňují cenou 763 12-1714._x000D_
3. Ceny pro předsazené stěny lepené celoplošně jsou určeny pro lepení na rovný podklad, lepené na bochánky jsou určeny pro podklad o nerovnosti do 20 mm a lepené na pásky jsou určeny pro podklad o nerovnosti přes 20 mm._x000D_
4. Ceny -1611 a -1612 Montáž nosné konstrukce je stanoveny pro m2 plochy předsazené stěny._x000D_
5. V ceně -1611 a -1612 nejsou započteny náklady na profily; tyto se oceňují ve specifikaci. Doporučené množství na 1 m2 stěny je:_x000D_
a) 1,9 m profilu CW a 0,8 m profilu UW u ceny. -1611,_x000D_
b) 1,9 m profilu CD a 0,5 m profilu UD u ceny -1612._x000D_
6. V cenách -1621 až -1641 Montáž desek nejsou započteny náklady na desky; tato dodávka se oceňuje ve specifikaci._x000D_
7. Ostatní konstrukce a práce a příplatky, neuvedené v tomto souboru cen, se oceňují cenami 763 11-17.. pro příčky ze sádrokartonových desek._x000D_
</t>
  </si>
  <si>
    <t>"ochrana prosklených stěn před poškozením, chodba a místnost č. 335"</t>
  </si>
  <si>
    <t>3,375*3,6*2-1,5*2,2*2</t>
  </si>
  <si>
    <t>3,7*3,6*8+3,7*3,6*2-1,04*2,2*2</t>
  </si>
  <si>
    <t>3,25*3,6*2-1,5*2,2*2</t>
  </si>
  <si>
    <t>4,4*3,6*2-0,92*2,2*2</t>
  </si>
  <si>
    <t>12,65*3,6*2-1,04*2,2*2-0,92*2,2*2</t>
  </si>
  <si>
    <t>135</t>
  </si>
  <si>
    <t>763121450</t>
  </si>
  <si>
    <t>Stěna předsazená ze sádrokartonových desek s nosnou konstrukcí z ocelových profilů CW, UW jednoduše opláštěná deskou akustickou tl. 12,5 mm, TI tl. 40 mm 30 kg/m3, EI 30 stěna tl. 115 mm, profil 100</t>
  </si>
  <si>
    <t>-379411209</t>
  </si>
  <si>
    <t>"akustická předstěna v místnosti č. 420 v 5.NP "</t>
  </si>
  <si>
    <t>1,43*3,2</t>
  </si>
  <si>
    <t>136</t>
  </si>
  <si>
    <t>763121811</t>
  </si>
  <si>
    <t>Demontáž předsazených nebo šachtových stěn ze sádrokartonových desek s nosnou konstrukcí z ocelových profilů jednoduchých, opláštění jednoduché</t>
  </si>
  <si>
    <t>1527179110</t>
  </si>
  <si>
    <t xml:space="preserve">Poznámka k souboru cen:_x000D_
1. Ceny -1811 a -1823 jsou určeny pro kompletní demontáž předsazené nebo šachtové stěny, tj. nosné konstrukce, desek i tepelné izolace._x000D_
</t>
  </si>
  <si>
    <t>"provizorní příčka pro ochranu prosklených stěn"</t>
  </si>
  <si>
    <t>137</t>
  </si>
  <si>
    <t>763131551</t>
  </si>
  <si>
    <t>Podhled ze sádrokartonových desek jednovrstvá zavěšená spodní konstrukce z ocelových profilů CD, UD jednoduše opláštěná deskou impregnovanou H2, tl. 12,5 mm, bez TI</t>
  </si>
  <si>
    <t>-240476531</t>
  </si>
  <si>
    <t xml:space="preserve">Poznámka k souboru cen:_x000D_
1. V cenách jsou započteny i náklady na tmelení a výztužnou pásku._x000D_
2. V cenách nejsou započteny náklady na základní penetrační nátěr; tyto se oceňují cenou -1714._x000D_
3. Ceny 763 13-13 lze použít i pro dvouvrstvou dřevěnou spodní konstrukci s nosnými latěmi 60 x 40 mm a montážnímu latěmi 48 x 24 mm._x000D_
4. Ceny -1611 až -1613 Montáž nosné konstrukce je stanoveny pro m2 plochy podhledu._x000D_
5. V ceně -1611 nejsou započteny náklady na dřevo a v cenách -2612 a -2613 náklady na profily; tyto se oceňují ve specifikaci. Doporučené množství na 1 m2 příčky je 3,0 m profilu CD a 0,9 m profilu UD._x000D_
6. V cenách -1621 až -1624 Montáž desek nejsou započteny náklady na desky; tato dodávka se oceňuje ve specifikaci._x000D_
7. V ceně -1763 Příplatek za průhyb nosného stropu přes 20 mm je započtena pouze montáž, atypický profil se oceňuje individuálně ve specifikaci._x000D_
</t>
  </si>
  <si>
    <t>"místnost č. 328, 328a, 330 a 330a"</t>
  </si>
  <si>
    <t>1,6+1,79+7,91+10,42+2,59</t>
  </si>
  <si>
    <t>138</t>
  </si>
  <si>
    <t>763131713</t>
  </si>
  <si>
    <t>Podhled ze sádrokartonových desek ostatní práce a konstrukce na podhledech ze sádrokartonových desek napojení na obvodové konstrukce profilem</t>
  </si>
  <si>
    <t>1504010343</t>
  </si>
  <si>
    <t>"místnost č. 342, 335, 336 a 331"</t>
  </si>
  <si>
    <t>16,3+15+22,7+22,5</t>
  </si>
  <si>
    <t>139</t>
  </si>
  <si>
    <t>763131761</t>
  </si>
  <si>
    <t>Podhled ze sádrokartonových desek Příplatek k cenám za plochu do 3 m2 jednotlivě</t>
  </si>
  <si>
    <t>329066582</t>
  </si>
  <si>
    <t>"místnost č. 328, 328a a 330a"</t>
  </si>
  <si>
    <t>1,6+1,79+2,59</t>
  </si>
  <si>
    <t>140</t>
  </si>
  <si>
    <t>763131765</t>
  </si>
  <si>
    <t>Podhled ze sádrokartonových desek Příplatek k cenám za výšku zavěšení přes 0,5 do 1,0 m</t>
  </si>
  <si>
    <t>1606549421</t>
  </si>
  <si>
    <t>"místnost č. 335, 342, 331, 336, 330, 328, 328a a 330a"</t>
  </si>
  <si>
    <t>13,64+16,46+21,99+11,60+7,91+1,6+1,79+10,42+2,59</t>
  </si>
  <si>
    <t>141</t>
  </si>
  <si>
    <t>763131831</t>
  </si>
  <si>
    <t>Demontáž podhledu nebo samostatného požárního předělu ze sádrokartonových desek s nosnou konstrukcí jednovrstvou z ocelových profilů, opláštění jednoduché</t>
  </si>
  <si>
    <t>303964857</t>
  </si>
  <si>
    <t xml:space="preserve">Poznámka k souboru cen:_x000D_
1. Ceny -1811 a -1832 jsou stanoveny pro kompletní demontáž podhledu nebo samostatného požárního předělu, tj. nosné konstrukce, desek i tepelné izolace._x000D_
2. Ceny demontáže desek -2811 a -2812 jsou určeny pro odstranění pouze desek z nosné konstrukce podhledu._x000D_
</t>
  </si>
  <si>
    <t>"místnost č. 372, 328, 328a, 330, 330a, 332, 381 a 342"</t>
  </si>
  <si>
    <t>14,63+1,60+1,78+7,77+12,4+36,16+26,43+16,5</t>
  </si>
  <si>
    <t>142</t>
  </si>
  <si>
    <t>763132623</t>
  </si>
  <si>
    <t>Podhled ze sádrokartonových desek – samostatný požární předěl montáž desek, tl. 2 x 12,5 mm</t>
  </si>
  <si>
    <t>2083775470</t>
  </si>
  <si>
    <t xml:space="preserve">Poznámka k souboru cen:_x000D_
1. V cenách jsou započteny i náklady na tmelení a výztužnou pásku._x000D_
2. V cenách nejsou započteny náklady na základní penetrační nátěr; tato práce se ocení cenou 763 13-1714._x000D_
3. Ceny -2612 a -2613 Montáž nosné konstrukce je stanoveny pro m2 plochy samostatného požárního předělu._x000D_
4. V cenách -2612 a -2613 nejsou započteny náklady na profily; tyto se oceňují ve specifikaci. Doporučené množství na 1 m2 samostatného požárního předělu je 3,5 m profilu CD a 0,9 m profilu UD._x000D_
5. V cenách -2622 a -2623 Montáž desek nejsou započteny náklady na desky; tato dodávka se oceňuje ve specifikaci._x000D_
6. Ostatní konstrukce a práce a příplatky u samostatných požárních předělů se oceňují cenami 763 13-17.. pro podhled ze sádrokartonových desek._x000D_
</t>
  </si>
  <si>
    <t>"požární podhled ve 4.NP"</t>
  </si>
  <si>
    <t>6,9*(2,195+2,1+1,9)+0,2+7,5*3*1,9+8,05*(1,33+13*1,9)+6,6+7,5</t>
  </si>
  <si>
    <t>8,05*(0,125+2,05*2+1,9*17+1,87+2,18+2,195)</t>
  </si>
  <si>
    <t>143</t>
  </si>
  <si>
    <t>59030027</t>
  </si>
  <si>
    <t>deska SDK protipožární DF tl 12,5mm</t>
  </si>
  <si>
    <t>-940291894</t>
  </si>
  <si>
    <t>2*653,636*1,1</t>
  </si>
  <si>
    <t>1437,999*1,1 'Přepočtené koeficientem množství</t>
  </si>
  <si>
    <t>144</t>
  </si>
  <si>
    <t>763135101</t>
  </si>
  <si>
    <t>Montáž sádrokartonového podhledu kazetového demontovatelného, velikosti kazet 600x600 mm včetně zavěšené nosné konstrukce viditelné</t>
  </si>
  <si>
    <t>504866294</t>
  </si>
  <si>
    <t xml:space="preserve">Poznámka k souboru cen:_x000D_
1. V cenách montáže podhledu -5001 až -5201 jsou započteny náklady na montáž a dodávku nosné konstrukce._x000D_
2. V cenách nejsou započteny náklady na dodávku desek, kazet, lamel; jejich dodávka se oceňuje ve specifikaci._x000D_
3. Ostatní práce a konstrukce na sádrokartonových podhledech lze ocenit cenami 763 13-17. . ._x000D_
</t>
  </si>
  <si>
    <t>"místnost č. 335, 342, 336 a 331"</t>
  </si>
  <si>
    <t>13,64+16,46+25,94+30,59</t>
  </si>
  <si>
    <t>145</t>
  </si>
  <si>
    <t>59030570</t>
  </si>
  <si>
    <t>podhled kazetový bez děrování viditelný rastr tl 10mm 600x600mm</t>
  </si>
  <si>
    <t>730036505</t>
  </si>
  <si>
    <t>86,63*1,05 'Přepočtené koeficientem množství</t>
  </si>
  <si>
    <t>146</t>
  </si>
  <si>
    <t>763135811</t>
  </si>
  <si>
    <t>Demontáž podhledu sádrokartonového kazetového na zavěšeném na roštu viditelném</t>
  </si>
  <si>
    <t>-266042796</t>
  </si>
  <si>
    <t xml:space="preserve">Poznámka k souboru cen:_x000D_
1. V cenách demontáže podhledu -5801 až -5821 jsou započteny náklady na kompletní demontáž podhledu, tj. nosné konstrukce i panelů._x000D_
</t>
  </si>
  <si>
    <t>"místnost č. 329, 333, 337, 331, 336, 377, 335"</t>
  </si>
  <si>
    <t>169,10+200,28+78,42+30,59+3,18+25,94+13,64</t>
  </si>
  <si>
    <t>147</t>
  </si>
  <si>
    <t>763164791</t>
  </si>
  <si>
    <t>Obklad ze sádrokartonových desek montáž obkladu konstrukcí kovových, opláštění jednoduché</t>
  </si>
  <si>
    <t>800720937</t>
  </si>
  <si>
    <t xml:space="preserve">Poznámka k souboru cen:_x000D_
1. Ceny jsou určeny pro obklad trámů i sloupů._x000D_
2. V cenách jsou započteny i náklady na tmelení, výztužnou pásku a ochranu rohů úhelníky._x000D_
3. V cenách nejsou započteny náklady na základní penetrační nátěr; tyto se oceňují cenou 763 13-1714._x000D_
4. V cenách montáže obkladů nejsou započteny náklady na:_x000D_
a) desky; tato dodávka se oceňuje ve specifikaci,_x000D_
b) ochranné úhelníky; tato dodávka se oceňuje ve specifikaci,_x000D_
c) profily u obkladu konstrukcí kovových – u cen -4791 až -4793; tato dodávka se oceňuje ve specifikaci._x000D_
</t>
  </si>
  <si>
    <t>"požární obklad ocelových profilů ve 4.NP"</t>
  </si>
  <si>
    <t>0,43*4,5+4,4*0,63+0,3*0,43+28*1,26+0,85*0,43+0,73*2*3,7+0,4*0,43*2+1,26*4,4</t>
  </si>
  <si>
    <t>0,63*22*7,85+6,8*0,63+4*7,3*0,63+14*0,63*7,85+3,2*0,63+25</t>
  </si>
  <si>
    <t>148</t>
  </si>
  <si>
    <t>59591274</t>
  </si>
  <si>
    <t>deska sádrovláknitá protipožární tl 20mm</t>
  </si>
  <si>
    <t>303439056</t>
  </si>
  <si>
    <t>279,506*1,15 'Přepočtené koeficientem množství</t>
  </si>
  <si>
    <t>149</t>
  </si>
  <si>
    <t>763181311</t>
  </si>
  <si>
    <t>Výplně otvorů konstrukcí ze sádrokartonových desek montáž zárubně kovové s příslušenstvím pro příčky výšky do 2,75 m nebo zátěže dveřního křídla do 25 kg, s profily CW a UW jednokřídlové</t>
  </si>
  <si>
    <t>2031354165</t>
  </si>
  <si>
    <t xml:space="preserve">Poznámka k souboru cen:_x000D_
1. V cenách montáže zárubní -1311 až -1322 nejsou započteny náklady na dodávku zárubní, profilů a patek zárubní; tato dodávka se oceňuje ve specifikaci. Množství profilů se určí:_x000D_
a) pro příčku výšky do 2,75 m takto:_x000D_
- délka profilu CW = 2x konstrukční výška příčky_x000D_
- délka profilu UW = 2x konstrukční výška příčky + šířka dveří + 300 mm,_x000D_
b) pro příčku výšky přes 2,75 do 4,25 m takto:_x000D_
- délka profilu UW = šířka dveří + 300 mm,_x000D_
- délka profilu UA = 2x konstrukční výška příčky,_x000D_
- patka UA = 4 kusy._x000D_
2. V ceně -1325 jsou započteny náklady na usazení, vyvážení a přetmelení, včetně kotevního materiálu._x000D_
3. Montáž zárubní dřevěných a obložkových lze oceňovat cenami katalogu 800-766 Konstrukce truhlářské._x000D_
4. V cenách -2313 a -2314 ostění oken jsou započteny i náklady na ochranné úhelníky._x000D_
5. V ceně -2411 opláštění střešního okna jsou započteny i náklady na UA profily._x000D_
6. V cenách -3111 až -3222 jsou započteny i náklady na sestavení stavebního pouzdra._x000D_
7. V cenách -3111 až -3222 nejsou započteny náklady na opláštění stavebního pouzdra sádrokartonovými deskami a jejich povrchové úpravy. Tyto práce se oceňují příslušnými položkami souboru cen 763 11-1 Příčka ze sádrokartonových desek._x000D_
</t>
  </si>
  <si>
    <t>"dveře v bezpečnostní SDK příčce do místnosti č. 420 a 427 v 5.NP"</t>
  </si>
  <si>
    <t>150</t>
  </si>
  <si>
    <t>55331532</t>
  </si>
  <si>
    <t>zárubeň ocelová pro sádrokarton 125 800 levá,pravá</t>
  </si>
  <si>
    <t>-1485653268</t>
  </si>
  <si>
    <t>151</t>
  </si>
  <si>
    <t>763181811</t>
  </si>
  <si>
    <t>Demontáž kovových zárubní konstrukcí ze sádrokartonových příček výšky do 2,75 m jednokřídlových</t>
  </si>
  <si>
    <t>171097793</t>
  </si>
  <si>
    <t>"demontáž dveří v bezpečnostní příčče do místnosti č. 420 a 427 v 5.NP"</t>
  </si>
  <si>
    <t>152</t>
  </si>
  <si>
    <t>998763303</t>
  </si>
  <si>
    <t>Přesun hmot pro konstrukce montované z desek sádrokartonových, sádrovláknitých, cementovláknitých nebo cementových stanovený z hmotnosti přesunovaného materiálu vodorovná dopravní vzdálenost do 50 m v objektech výšky přes 12 do 24 m</t>
  </si>
  <si>
    <t>436131718</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</si>
  <si>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individuálně._x000D_
</t>
  </si>
  <si>
    <t>764</t>
  </si>
  <si>
    <t>Konstrukce klempířské</t>
  </si>
  <si>
    <t>153</t>
  </si>
  <si>
    <t>764001</t>
  </si>
  <si>
    <t>Žlab podokapní z měděného plechu včetně háku a čel hranatý rš 560 mm</t>
  </si>
  <si>
    <t>-877936233</t>
  </si>
  <si>
    <t>Poznámka k položce:_x000D_
Přesná specifikace viz. D.01.402 Výpis klempířských výrobků - D.01.402 K-01</t>
  </si>
  <si>
    <t>154</t>
  </si>
  <si>
    <t>764001801</t>
  </si>
  <si>
    <t>Demontáž klempířských konstrukcí podkladního plechu do suti</t>
  </si>
  <si>
    <t>-1098214888</t>
  </si>
  <si>
    <t>"demontáž podkladního profilu atiky na střeše"</t>
  </si>
  <si>
    <t>15,73</t>
  </si>
  <si>
    <t>155</t>
  </si>
  <si>
    <t>764001821</t>
  </si>
  <si>
    <t>Demontáž klempířských konstrukcí krytiny ze svitků nebo tabulí do suti</t>
  </si>
  <si>
    <t>793330985</t>
  </si>
  <si>
    <t>"demontáž krytiny střechy nad místností č. 427 v 5.NP"</t>
  </si>
  <si>
    <t>2,22*1,62+1,8*0,54</t>
  </si>
  <si>
    <t>"demontáž krytiny střechy nad místností č. 423 v 5.NP"</t>
  </si>
  <si>
    <t>5,3*7,65</t>
  </si>
  <si>
    <t>"demontáž krytiny střechy nad 4.NP"</t>
  </si>
  <si>
    <t>47,1*8,43+3*7,5+22,43*8,5+9,77*7,6+6,45*7</t>
  </si>
  <si>
    <t>156</t>
  </si>
  <si>
    <t>764002</t>
  </si>
  <si>
    <t>Krycí lišta z měděného plechu mechanicky kotvena rš 130 mm</t>
  </si>
  <si>
    <t>619448215</t>
  </si>
  <si>
    <t>Poznámka k položce:_x000D_
Přesná specifikace viz. D.01.402 Výpis klempířských výrobků - D.01.402 K-02</t>
  </si>
  <si>
    <t>157</t>
  </si>
  <si>
    <t>764002841</t>
  </si>
  <si>
    <t>Demontáž klempířských konstrukcí oplechování horních ploch zdí a nadezdívek do suti</t>
  </si>
  <si>
    <t>-995157760</t>
  </si>
  <si>
    <t>"demontáž oplechování atiky na střeše"</t>
  </si>
  <si>
    <t>158</t>
  </si>
  <si>
    <t>764002871</t>
  </si>
  <si>
    <t>Demontáž klempířských konstrukcí lemování zdí do suti</t>
  </si>
  <si>
    <t>-1328553800</t>
  </si>
  <si>
    <t>"demontáž lemování zdí na střeše"</t>
  </si>
  <si>
    <t>25+19,6</t>
  </si>
  <si>
    <t>159</t>
  </si>
  <si>
    <t>764003</t>
  </si>
  <si>
    <t>Oplechování nasávacího střešního otvoru z měděního plechu mechanicky kotveno řš 500 mm</t>
  </si>
  <si>
    <t>-262255660</t>
  </si>
  <si>
    <t>Poznámka k položce:_x000D_
Přesná specifikace viz. D.01.402 Výpis klempířských výrobků - D.01.402 K-04</t>
  </si>
  <si>
    <t>160</t>
  </si>
  <si>
    <t>764004</t>
  </si>
  <si>
    <t>Oplechování parapetu dveří z měděného plechu mechanicky kotveno rš. 175 mm</t>
  </si>
  <si>
    <t>-1386289543</t>
  </si>
  <si>
    <t>Poznámka k položce:_x000D_
Přesná specifikace viz. D.01.402 Výpis klempířských výrobků - D.01.402 K-12</t>
  </si>
  <si>
    <t>161</t>
  </si>
  <si>
    <t>764004801</t>
  </si>
  <si>
    <t>Demontáž klempířských konstrukcí žlabu podokapního do suti</t>
  </si>
  <si>
    <t>-813690718</t>
  </si>
  <si>
    <t>"demontáž žlabu na střeše"</t>
  </si>
  <si>
    <t>47,15+22,43</t>
  </si>
  <si>
    <t>162</t>
  </si>
  <si>
    <t>764005</t>
  </si>
  <si>
    <t>Kotlík oválný (trychtýřový), rš žlabu/průměr svodu 500/150 mm z měděného plechu</t>
  </si>
  <si>
    <t>-566733900</t>
  </si>
  <si>
    <t>Poznámka k položce:_x000D_
Přesná specifikace viz. D.01.402 Výpis klempířských výrobků - D.01.402 K-19</t>
  </si>
  <si>
    <t>163</t>
  </si>
  <si>
    <t>764006</t>
  </si>
  <si>
    <t>Koleno lisované měděné 100/85</t>
  </si>
  <si>
    <t>160852903</t>
  </si>
  <si>
    <t>Poznámka k položce:_x000D_
Přesná specifikace viz. D.01.402 Výpis klempířských výrobků - D.01.402 K-20</t>
  </si>
  <si>
    <t>164</t>
  </si>
  <si>
    <t>764007</t>
  </si>
  <si>
    <t>Lemování prostupů z měděného plechu</t>
  </si>
  <si>
    <t>-1027047087</t>
  </si>
  <si>
    <t>Poznámka k položce:_x000D_
Přesná specifikace viz. D.01.402 Výpis klempířských výrobků - D.01.402 K-21</t>
  </si>
  <si>
    <t>165</t>
  </si>
  <si>
    <t>764008</t>
  </si>
  <si>
    <t xml:space="preserve">Kotlík žlabový hranatý </t>
  </si>
  <si>
    <t>8000204</t>
  </si>
  <si>
    <t>Poznámka k položce:_x000D_
Přesná specifikace viz. D.01.402 Výpis klempířských výrobků - D.01.402 K-22</t>
  </si>
  <si>
    <t>166</t>
  </si>
  <si>
    <t>764009</t>
  </si>
  <si>
    <t>Odvoz mědi do sběrných surovin - Odevzdání vážných lístků zadavateli</t>
  </si>
  <si>
    <t>-1343238016</t>
  </si>
  <si>
    <t>167</t>
  </si>
  <si>
    <t>764031414</t>
  </si>
  <si>
    <t>Podkladní plech z měděného plechu rš 330 mm</t>
  </si>
  <si>
    <t>-1619577692</t>
  </si>
  <si>
    <t xml:space="preserve">Poznámka k souboru cen:_x000D_
1. Rozvinutá šířka podkladního plechu se určuje z rš střešního prvku._x000D_
</t>
  </si>
  <si>
    <t>Poznámka k položce:_x000D_
Přesná specifikace viz. D.01.402 Výpis klempířských výrobků - D.01.402 K-04 - podkladní profil pro oplechování nasávacího střešního otvoru</t>
  </si>
  <si>
    <t>168</t>
  </si>
  <si>
    <t>764031417</t>
  </si>
  <si>
    <t>Podkladní plech z měděného plechu rš 670 mm</t>
  </si>
  <si>
    <t>1088730192</t>
  </si>
  <si>
    <t>Poznámka k položce:_x000D_
Přesná specifikace viz. D.01.402 Výpis klempířských výrobků - D.01.402 K-18 - podkladní profil pro oplechování hřebene</t>
  </si>
  <si>
    <t>169</t>
  </si>
  <si>
    <t>764031424</t>
  </si>
  <si>
    <t>Dilatační lišta z měděného plechu připojovací, včetně tmelení rš 200 mm</t>
  </si>
  <si>
    <t>-328610927</t>
  </si>
  <si>
    <t>5,2+5,8+5,7</t>
  </si>
  <si>
    <t>170</t>
  </si>
  <si>
    <t>764131411</t>
  </si>
  <si>
    <t>Krytina ze svitků nebo tabulí z měděného plechu s úpravou u okapů, prostupů a výčnělků střechy rovné drážkováním ze svitků rš 670 mm, sklon střechy do 30°</t>
  </si>
  <si>
    <t>1503873676</t>
  </si>
  <si>
    <t>"střecha nad 5.NP"</t>
  </si>
  <si>
    <t>2,22*1,62+1,8*0,54+5,3*7,65-(0,8+0,5)*1,5+0,15*(2*0,5+2*0,8+4*1,5)</t>
  </si>
  <si>
    <t>"střecha nad 4.NP"</t>
  </si>
  <si>
    <t>8,6*(46,9+22,5)+(3+9,8)*7,52+7*6,5+9,5+0,15*(8,4+4,7+7,6+3+1+4,4+4,3+1+3,9*2)</t>
  </si>
  <si>
    <t>171</t>
  </si>
  <si>
    <t>764231407</t>
  </si>
  <si>
    <t>Oplechování střešních prvků z měděného plechu hřebene větraného, včetně větrací mřížky rš 670 mm</t>
  </si>
  <si>
    <t>-793745590</t>
  </si>
  <si>
    <t xml:space="preserve">Poznámka k souboru cen:_x000D_
1. V cenách 764 23-1405 až -2457 nejsou započteny náklady na podkladní plech, tyto se oceňují cenami souboru cen 764 03-14.. Pokladní plech z měděného plechu v rozvinuté šířce dle rš střešního prvku._x000D_
</t>
  </si>
  <si>
    <t>Poznámka k položce:_x000D_
Přesná specifikace viz. D.01.402 Výpis klempířských výrobků - D.01.402 K-18</t>
  </si>
  <si>
    <t>172</t>
  </si>
  <si>
    <t>764234406</t>
  </si>
  <si>
    <t>Oplechování horních ploch zdí a nadezdívek (atik) z měděného plechu mechanicky kotvených rš 500 mm</t>
  </si>
  <si>
    <t>2087108002</t>
  </si>
  <si>
    <t>Poznámka k položce:_x000D_
Přesná specifikace viz. D.01.402 Výpis klempířských výrobků - D.01.402 K-03</t>
  </si>
  <si>
    <t>173</t>
  </si>
  <si>
    <t>764234411</t>
  </si>
  <si>
    <t>Oplechování horních ploch zdí a nadezdívek (atik) z měděného plechu mechanicky kotvených přes rš 800 mm</t>
  </si>
  <si>
    <t>-107356348</t>
  </si>
  <si>
    <t>Poznámka k položce:_x000D_
Přesná specifikace viz. D.01.402 Výpis klempířských výrobků - D.01.402 K-08</t>
  </si>
  <si>
    <t>174</t>
  </si>
  <si>
    <t>1292921387</t>
  </si>
  <si>
    <t>Poznámka k položce:_x000D_
Přesná specifikace viz. D.01.402 Výpis klempířských výrobků - D.01.402 K-09</t>
  </si>
  <si>
    <t>175</t>
  </si>
  <si>
    <t>-1811786772</t>
  </si>
  <si>
    <t>Poznámka k položce:_x000D_
Přesná specifikace viz. D.01.402 Výpis klempířských výrobků - D.01.402 K-10</t>
  </si>
  <si>
    <t>176</t>
  </si>
  <si>
    <t>-264160974</t>
  </si>
  <si>
    <t>Poznámka k položce:_x000D_
Přesná specifikace viz. D.01.402 Výpis klempířských výrobků - D.01.402 K-13</t>
  </si>
  <si>
    <t>177</t>
  </si>
  <si>
    <t>-1616626374</t>
  </si>
  <si>
    <t>Poznámka k položce:_x000D_
Přesná specifikace viz. D.01.402 Výpis klempířských výrobků - D.01.402 K-14</t>
  </si>
  <si>
    <t>178</t>
  </si>
  <si>
    <t>764334412</t>
  </si>
  <si>
    <t>Lemování prostupů z měděného plechu bez lišty, střech s krytinou skládanou nebo z plechu</t>
  </si>
  <si>
    <t>-895090357</t>
  </si>
  <si>
    <t xml:space="preserve">Poznámka k souboru cen:_x000D_
1. V cenách nejsou započteny náklady na připojovací dilatační lištu, tyto se oceňují cenami souboru cen 764 03 - 142. Dilatační lišta z měděného plechu._x000D_
</t>
  </si>
  <si>
    <t>Poznámka k položce:_x000D_
Přesná specifikace viz. D.01.402 Výpis klempířských výrobků - D.01.402 K-05</t>
  </si>
  <si>
    <t>179</t>
  </si>
  <si>
    <t>-1733553768</t>
  </si>
  <si>
    <t>Poznámka k položce:_x000D_
Přesná specifikace viz. D.01.402 Výpis klempířských výrobků - D.01.402 K-06</t>
  </si>
  <si>
    <t>180</t>
  </si>
  <si>
    <t>-1775934196</t>
  </si>
  <si>
    <t>Poznámka k položce:_x000D_
Přesná specifikace viz. D.01.402 Výpis klempířských výrobků - D.01.402 K-16</t>
  </si>
  <si>
    <t>181</t>
  </si>
  <si>
    <t>764335424</t>
  </si>
  <si>
    <t>Lemování trub, konzol, držáků a ostatních kusových prvků z měděného plechu střech s krytinou skládanou mimo prejzovou nebo z plechu, průměr přes 150 do 200 mm</t>
  </si>
  <si>
    <t>-2069978041</t>
  </si>
  <si>
    <t>Poznámka k položce:_x000D_
Přesná specifikace viz. D.01.402 Výpis klempířských výrobků - D.01.402 K-11</t>
  </si>
  <si>
    <t>182</t>
  </si>
  <si>
    <t>-749678594</t>
  </si>
  <si>
    <t>Poznámka k položce:_x000D_
Přesná specifikace viz. D.01.402 Výpis klempířských výrobků - D.01.402 K-07</t>
  </si>
  <si>
    <t>183</t>
  </si>
  <si>
    <t>764535413</t>
  </si>
  <si>
    <t>Žlab mezistřešní nebo zaatikový z měděného plechu včetně čel a hrdel uložený v lůžku bez háků rš 1300 mm</t>
  </si>
  <si>
    <t>1995011870</t>
  </si>
  <si>
    <t>Poznámka k položce:_x000D_
Přesná specifikace viz. D.01.402 Výpis klempířských výrobků - D.01.402 K-17</t>
  </si>
  <si>
    <t>184</t>
  </si>
  <si>
    <t>998764103</t>
  </si>
  <si>
    <t>Přesun hmot pro konstrukce klempířské stanovený z hmotnosti přesunovaného materiálu vodorovná dopravní vzdálenost do 50 m v objektech výšky přes 12 do 24 m</t>
  </si>
  <si>
    <t>1001239714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</si>
  <si>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</si>
  <si>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766</t>
  </si>
  <si>
    <t>Konstrukce truhlářské</t>
  </si>
  <si>
    <t>185</t>
  </si>
  <si>
    <t>766660001</t>
  </si>
  <si>
    <t>Montáž dveřních křídel dřevěných nebo plastových otevíravých do ocelové zárubně povrchově upravených jednokřídlových, šířky do 800 mm</t>
  </si>
  <si>
    <t>1842213258</t>
  </si>
  <si>
    <t xml:space="preserve">Poznámka k souboru cen:_x000D_
1. Cenami -0021 až -0031, -0161 až -0163, -0181 až -0183, se oceňují dveře s protipožární odolností do 30 min._x000D_
2. V cenách -0201 až -0272 je započtena i montáž okopného plechu, stavěče křídel a držadel kyvných dveří._x000D_
3. V cenách -0351 až -0384 jsou započtené i náklady na osazení kování, vodícího trnu, seřízení pojezdů na stěnu a následné vyrovnání a seřízení dveřních křídel._x000D_
4. V cenách -0311 až -0324 nejsou započtené náklady na sestavení a osazení stavebního pouzdra, tyto náklady se oceňují cenami souboru cen 642 94-6 . . . Osazení stavebního pouzdra posuvných dveří do zděné příčky, katalogu 801-1 Budovy a haly - zděné a monolitické._x000D_
</t>
  </si>
  <si>
    <t>"zpětná montáž dveří"</t>
  </si>
  <si>
    <t>186</t>
  </si>
  <si>
    <t>611001</t>
  </si>
  <si>
    <t>dveře vnitřní bezpečnostní, 1křídlové 800x1970mm</t>
  </si>
  <si>
    <t>-1853689460</t>
  </si>
  <si>
    <t>187</t>
  </si>
  <si>
    <t>766660731</t>
  </si>
  <si>
    <t>Montáž dveřních doplňků dveřního kování bezpečnostního zámku</t>
  </si>
  <si>
    <t>-294576711</t>
  </si>
  <si>
    <t>188</t>
  </si>
  <si>
    <t>766001</t>
  </si>
  <si>
    <t>bezpečnostní zámek</t>
  </si>
  <si>
    <t>-828621807</t>
  </si>
  <si>
    <t>189</t>
  </si>
  <si>
    <t>766660733</t>
  </si>
  <si>
    <t>Montáž dveřních doplňků dveřního kování bezpečnostního štítku s klikou</t>
  </si>
  <si>
    <t>916072782</t>
  </si>
  <si>
    <t>190</t>
  </si>
  <si>
    <t>54914102</t>
  </si>
  <si>
    <t>kování dveřní bezpečnostní, knoflík-klika R 802 /O Cr</t>
  </si>
  <si>
    <t>1121084366</t>
  </si>
  <si>
    <t>191</t>
  </si>
  <si>
    <t>766691914</t>
  </si>
  <si>
    <t>Ostatní práce vyvěšení nebo zavěšení křídel s případným uložením a opětovným zavěšením po provedení stavebních změn dřevěných dveřních, plochy do 2 m2</t>
  </si>
  <si>
    <t>-1906551198</t>
  </si>
  <si>
    <t xml:space="preserve">Poznámka k souboru cen:_x000D_
1. Ceny -1931 a -1932 lze užít jen pro křídlo mající současně obě jmenované funkce._x000D_
</t>
  </si>
  <si>
    <t>"vyvěšení dveřních křídel ve 4.NP"</t>
  </si>
  <si>
    <t>192</t>
  </si>
  <si>
    <t>766811116</t>
  </si>
  <si>
    <t>Montáž kuchyňských linek korpusu spodních skříněk na nožičky (včetně vyrovnání), šířky jednoho dílu přes 600 do 1200 mm</t>
  </si>
  <si>
    <t>-2101035541</t>
  </si>
  <si>
    <t xml:space="preserve">Poznámka k souboru cen:_x000D_
1. V cenách 766 81-1111 až -1116 Montáž korpusu spodních skříněk jsou zahrnuty i náklady na montáž soklové lišty._x000D_
2. V cenách 766 81-1431 až -1453 Montáž světelné rampy nejsou zahrnuty náklady na montáž osvětlení, tyto se oceňují cenami části A10 katalogu 800-741 Elektroinstalace - silnoproud._x000D_
3. V cenách souboru cen 766 81-1 . Montáž kuchyňských linek nejsou zahrnuty náklady na dodání spojovacího materiálu. Není-li tento materiál zahrnut v ceně dodávky kuchyňské linky, oceňuje se samostatně ve specifikaci._x000D_
4. Vcenách 766 81-1311 až -1353 montáže dvířek jsou započteny i náklady na montáž závěsů._x000D_
5. V ceně 766 81-1461 jsou započteny náklady na montáž obou výsuvů pro pojezd zásuvky._x000D_
</t>
  </si>
  <si>
    <t>Poznámka k položce:_x000D_
Zpětná montáž kuchyňské linky.</t>
  </si>
  <si>
    <t>193</t>
  </si>
  <si>
    <t>766811152</t>
  </si>
  <si>
    <t>Montáž kuchyňských linek korpusu horních skříněk šroubovaných na stěnu, šířky jednoho dílu přes 600 do 1200 mm</t>
  </si>
  <si>
    <t>1994012199</t>
  </si>
  <si>
    <t>194</t>
  </si>
  <si>
    <t>766811212</t>
  </si>
  <si>
    <t>Montáž kuchyňských linek pracovní desky bez výřezu, délky jednoho dílu přes 1000 do 2000 mm</t>
  </si>
  <si>
    <t>-155421687</t>
  </si>
  <si>
    <t>195</t>
  </si>
  <si>
    <t>766811213</t>
  </si>
  <si>
    <t>Montáž kuchyňských linek pracovní desky bez výřezu, délky jednoho dílu přes 2000 do 4000 mm</t>
  </si>
  <si>
    <t>-1832295446</t>
  </si>
  <si>
    <t>196</t>
  </si>
  <si>
    <t>766812820</t>
  </si>
  <si>
    <t>Demontáž kuchyňských linek dřevěných nebo kovových včetně skříněk uchycených na stěně, délky do 1500 mm</t>
  </si>
  <si>
    <t>-1965703213</t>
  </si>
  <si>
    <t xml:space="preserve">Poznámka k souboru cen:_x000D_
1. Pro volbu ceny demontáže kuchyňských linek je rozhodující délka horních skříněk._x000D_
</t>
  </si>
  <si>
    <t>Poznámka k položce:_x000D_
Demontáž a uskladnění kuchyňské linky.</t>
  </si>
  <si>
    <t>"místnost č. 336"</t>
  </si>
  <si>
    <t>197</t>
  </si>
  <si>
    <t>766812840</t>
  </si>
  <si>
    <t>Demontáž kuchyňských linek dřevěných nebo kovových včetně skříněk uchycených na stěně, délky přes 1800 do 2100 mm</t>
  </si>
  <si>
    <t>-1684706267</t>
  </si>
  <si>
    <t>"místnost č. 331"</t>
  </si>
  <si>
    <t>198</t>
  </si>
  <si>
    <t>998766103</t>
  </si>
  <si>
    <t>Přesun hmot pro konstrukce truhlářské stanovený z hmotnosti přesunovaného materiálu vodorovná dopravní vzdálenost do 50 m v objektech výšky přes 12 do 24 m</t>
  </si>
  <si>
    <t>71650218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</si>
  <si>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</si>
  <si>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</si>
  <si>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</si>
  <si>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199</t>
  </si>
  <si>
    <t>767002</t>
  </si>
  <si>
    <t>Servisní lávka</t>
  </si>
  <si>
    <t>1536882813</t>
  </si>
  <si>
    <t>Poznámka k položce:_x000D_
Přesná specifikace viz. D.01.403 Výpis zámečnických výrobků - D.01.403 Z-01</t>
  </si>
  <si>
    <t>200</t>
  </si>
  <si>
    <t>767003</t>
  </si>
  <si>
    <t>Zábradlí servisní lávky</t>
  </si>
  <si>
    <t>-1645550624</t>
  </si>
  <si>
    <t>Poznámka k položce:_x000D_
Přesná specifikace viz. D.01.403 Výpis zámečnických výrobků - D.01.403 Z-02</t>
  </si>
  <si>
    <t>201</t>
  </si>
  <si>
    <t>767004</t>
  </si>
  <si>
    <t>Ocelová mříž oka 100x100 tl. drátu 12,5 mm</t>
  </si>
  <si>
    <t>464763559</t>
  </si>
  <si>
    <t>Poznámka k položce:_x000D_
Přesná specifikace viz. D.01.403 Výpis zámečnických výrobků - D.01.403 Z-06</t>
  </si>
  <si>
    <t>"doplnění ocelové mříže do místnosti č. 383 a 381"</t>
  </si>
  <si>
    <t>25,76+26,43</t>
  </si>
  <si>
    <t>202</t>
  </si>
  <si>
    <t>767007</t>
  </si>
  <si>
    <t>Nové ochranné oplocení na střeše</t>
  </si>
  <si>
    <t>1777770934</t>
  </si>
  <si>
    <t>203</t>
  </si>
  <si>
    <t>767137603</t>
  </si>
  <si>
    <t>Montáž stěn a příček z plechu příček doplňujících částí zhotovení otvoru v plechu ocelovém, plochy přes 0,50 m2</t>
  </si>
  <si>
    <t>252074775</t>
  </si>
  <si>
    <t xml:space="preserve">Poznámka k souboru cen:_x000D_
1. V cenách -1111 až –1113 nejsou započteny náklady na:_x000D_
a) montáž dokončení okování dveří a oken; tyto práce se oceňují cenami souborů cen 767 61- . . Montáž oken jednoduchých, 767 62- . . Montáž oken zdvojených a 767 64- . . Montáž dveří,_x000D_
b) montáž lištování hliníkovými profily, potního žlábku a okopových plechů; tyto práce se oceňují cenami 767 89-6110 až -6120 Montáž lišt a okopových plechů,_x000D_
c) montáž těsnění stěn; tyto práce se oceňují cenami 767 62-6101 až -6103 Montáž těsnění oken,_x000D_
d) zhotovení otvoru ve výplni stěn a příček plechem; tyto práce se oceňují cenami 767 13-7601 až -7613 Zhotovení otvoru v plechu ocelovém,_x000D_
e) montáž ocelových krycích lišt jednostranně; tyto práce se oceňují cenami 767 62-71 Montáž krycích ocelových lišt oboustranně. Množství se určuje v m jako 1/2 (spoje dvou kovových prvků) nebo 1/4 (krajový prvek) délky olištovávaného prvku._x000D_
2. V cenách 767 13-1111 a -1112 není započtena montáž spojení stěn z dílů před osazením; tyto práce se oceňují cenou 767 64-8351 Spojení dveří a stěn._x000D_
3. Cenami -7601 až -7613 lze oceňovat také zhotovení otvorů v opláštění a v podhledech._x000D_
4. V cenách -5221 až -5322 není započtena montáž vložené lišty; tyto práce se oceňují 767 58-3354 Montáž vložené lišty._x000D_
5. V cenách není započtena montáž dveřního a nadedveřního panelu; tyto práce se oceňují cenami -6131 až -6135._x000D_
6. Množství obkladů pilířů a sloupů se určí v m2 z rozměrů plochy obkladů podle projektu,_x000D_
7. Ceny jsou určené pro stěny a příčky s jakoukoli povrchovou úpravou._x000D_
</t>
  </si>
  <si>
    <t>204</t>
  </si>
  <si>
    <t>767220220</t>
  </si>
  <si>
    <t>Montáž schodišťového zábradlí z trubek nebo tenkostěnných profilů na ocelovou konstrukci, hmotnosti 1 m zábradlí přes 15 do 25 kg</t>
  </si>
  <si>
    <t>1353476279</t>
  </si>
  <si>
    <t xml:space="preserve">Poznámka k souboru cen:_x000D_
1. Cenou -0550 nelze oceňovat montáž osazení samostatného sloupku vertikálně průběžného schodištěm; tyto práce lze oceňovat cenami souboru cen 767 99- . . Montáž ostatních atypických zámečnických konstrukcí._x000D_
2. V cenách nejsou započteny náklady na:_x000D_
a) vytvoření ohybu nebo ohybníku; tyto práce se oceňují cenou 767 22-0191 nebo -0490 Příplatek za vytvoření ohybu,_x000D_
b) montáž hliníkových krycích lišt; tyto práce se oceňují cenami 767 89-6110 až -6115 Montáž lišt a okopových plechů,_x000D_
c) montáž výplně tvarovaným plechem._x000D_
3. Montáž madel se oceňuje cenami souboru cen 767 16- . . Montáž zábradlí rovného; množství se určuje v m v ose madla._x000D_
</t>
  </si>
  <si>
    <t>0,6+1,8</t>
  </si>
  <si>
    <t>205</t>
  </si>
  <si>
    <t>767391112</t>
  </si>
  <si>
    <t>Montáž krytiny z tvarovaných plechů trapézových nebo vlnitých, uchyceným šroubováním</t>
  </si>
  <si>
    <t>-921342723</t>
  </si>
  <si>
    <t xml:space="preserve">Poznámka k souboru cen:_x000D_
1. V cenách není započteno zhotovení otvoru v krytině, tyto práce se oceňují cenami 767 13-76 Zhotovení otvoru v plechu._x000D_
2. V cenách není započteno oplechování prostupů; tyto práce lze oceňovat cenami katalogu 800-764 Konstrukce klempířské._x000D_
3. Množství krytiny střech se určí v m2 z rozměru plochy krytiny podle projektu._x000D_
</t>
  </si>
  <si>
    <t>"trapézový plech výpočet viz.statická čast"</t>
  </si>
  <si>
    <t>798,23</t>
  </si>
  <si>
    <t>206</t>
  </si>
  <si>
    <t>767001</t>
  </si>
  <si>
    <t>trapézový plech TR 50/260 tl. 1,0 mm</t>
  </si>
  <si>
    <t>-271807811</t>
  </si>
  <si>
    <t>207</t>
  </si>
  <si>
    <t>767391113</t>
  </si>
  <si>
    <t>Montáž krytiny z tvarovaných plechů trapézových nebo vlnitých, uchyceným přistřelením</t>
  </si>
  <si>
    <t>-610678183</t>
  </si>
  <si>
    <t>Poznámka k položce:_x000D_
Využít demontovaný trapézový plech.</t>
  </si>
  <si>
    <t>"zapravení otvorů po demontáži VZT v místnosti č. 423 v 5.NP"</t>
  </si>
  <si>
    <t>1*2*2+1,5*1,1+0,56*1+0,32*0,4+1,1*1</t>
  </si>
  <si>
    <t>208</t>
  </si>
  <si>
    <t>767392803</t>
  </si>
  <si>
    <t>Demontáž krytin střech z plechů přistřelených</t>
  </si>
  <si>
    <t>-1234069687</t>
  </si>
  <si>
    <t>"demontáž trapézového plechu VSŽ 12 001 nad místností č. 423 v 5.NP"</t>
  </si>
  <si>
    <t>1,5*(0,8+0,5)</t>
  </si>
  <si>
    <t>"demontáž trapézového plechu VSŽ 12 001 nad 4.NP"</t>
  </si>
  <si>
    <t>209</t>
  </si>
  <si>
    <t>767581801</t>
  </si>
  <si>
    <t>Demontáž podhledů kazet</t>
  </si>
  <si>
    <t>934067838</t>
  </si>
  <si>
    <t>"místnost č. 380 a 383"</t>
  </si>
  <si>
    <t>8,46+25,76</t>
  </si>
  <si>
    <t>210</t>
  </si>
  <si>
    <t>767641800</t>
  </si>
  <si>
    <t>Demontáž dveřních zárubní odřezáním od upevnění, plochy dveří do 2,5 m2</t>
  </si>
  <si>
    <t>-415374378</t>
  </si>
  <si>
    <t>"demontáž dveří do místnosti 420a"</t>
  </si>
  <si>
    <t>211</t>
  </si>
  <si>
    <t>767661811</t>
  </si>
  <si>
    <t>Demontáž mříží pevných nebo otevíravých</t>
  </si>
  <si>
    <t>1231164045</t>
  </si>
  <si>
    <t>"místnost č. 372, 380, 383 a 381 "</t>
  </si>
  <si>
    <t>14,63+8,46+25,76+26,43</t>
  </si>
  <si>
    <t>"mříž v okně pro stavební výtah"</t>
  </si>
  <si>
    <t>212</t>
  </si>
  <si>
    <t>767662110</t>
  </si>
  <si>
    <t>Montáž mříží pevných, připevněných šroubováním</t>
  </si>
  <si>
    <t>-13650067</t>
  </si>
  <si>
    <t xml:space="preserve">Poznámka k souboru cen:_x000D_
1. Cenami lze oceňovat pouze montáž mříží dodaných vcelku._x000D_
2. Montáž mříží z jednotlivých tyčových prvků se oceňuje cenami 767 99- . . Montáž ostatních atypických zámečnických konstrukcí._x000D_
3. V cenách není započtena montáž dokončení okování mříží otvíravých; tyto práce se oceňují cenami souboru cen 767 64- . . Montáž dveří._x000D_
</t>
  </si>
  <si>
    <t>"místnost č. 372, 380, 383 a 381 - zpětná montáž po provedení sádrokartonového obkladu ocelových profilů "</t>
  </si>
  <si>
    <t>213</t>
  </si>
  <si>
    <t>767662120</t>
  </si>
  <si>
    <t>Montáž mříží pevných, připevněných svařováním</t>
  </si>
  <si>
    <t>-150228603</t>
  </si>
  <si>
    <t>"mříž v okně pro stavební výtah - zpětná montáž"</t>
  </si>
  <si>
    <t>214</t>
  </si>
  <si>
    <t>767008</t>
  </si>
  <si>
    <t xml:space="preserve">Montáž venkovních žebříků do zdiva </t>
  </si>
  <si>
    <t>1502415996</t>
  </si>
  <si>
    <t>Poznámka k položce:_x000D_
Přesná specifikace viz. D.01.403 Výpis zámečnických výrobků - D.01.403 Z-08</t>
  </si>
  <si>
    <t>215</t>
  </si>
  <si>
    <t>767009</t>
  </si>
  <si>
    <t>Demontáž venkovních požárních žebříků bez ochranného koše</t>
  </si>
  <si>
    <t>-77555062</t>
  </si>
  <si>
    <t>216</t>
  </si>
  <si>
    <t>767851104</t>
  </si>
  <si>
    <t>Montáž komínových lávek kompletní celé lávky</t>
  </si>
  <si>
    <t>-892349906</t>
  </si>
  <si>
    <t xml:space="preserve">Poznámka k souboru cen:_x000D_
1. V cenách -1102 a -1104 je započtena i montáž zábradlí._x000D_
</t>
  </si>
  <si>
    <t>"zpětná montáž sevisní (pochozí) lávky"</t>
  </si>
  <si>
    <t>6,3+14,25+2,55+26,25+2,625+6,43</t>
  </si>
  <si>
    <t>217</t>
  </si>
  <si>
    <t>767851803</t>
  </si>
  <si>
    <t>Demontáž komínových lávek kompletní celé lávky</t>
  </si>
  <si>
    <t>1879394777</t>
  </si>
  <si>
    <t xml:space="preserve">Poznámka k souboru cen:_x000D_
1. V cenách -1802 a -1803 je započtena i demontáž zábradlí._x000D_
</t>
  </si>
  <si>
    <t>"demontáž pochozí lávky na střeše"</t>
  </si>
  <si>
    <t>218</t>
  </si>
  <si>
    <t>767005</t>
  </si>
  <si>
    <t>Montáž ostatních atypických zámečnických konstrukcí hmotnosti 50 do 100 kg</t>
  </si>
  <si>
    <t>-1701959076</t>
  </si>
  <si>
    <t>Poznámka k položce:_x000D_
Přesná specifikace viz. D.01.403 Výpis zámečnických výrobků - D.01.403 Z-03</t>
  </si>
  <si>
    <t>"zpětná montáž schodiště a úprava jeho délky"</t>
  </si>
  <si>
    <t>219</t>
  </si>
  <si>
    <t>767006</t>
  </si>
  <si>
    <t>Montáž ostatních atypických zámečnických konstrukcí hmotnosti přes 100 do 250 kg</t>
  </si>
  <si>
    <t>-321368409</t>
  </si>
  <si>
    <t>"zpětná montáž schodiště ke zdroji chlazení"</t>
  </si>
  <si>
    <t>220</t>
  </si>
  <si>
    <t>767995116</t>
  </si>
  <si>
    <t>-505557894</t>
  </si>
  <si>
    <t xml:space="preserve">Poznámka k souboru cen:_x000D_
1. Určení cen se řídí hmotností jednotlivě montovaného dílu konstrukce._x000D_
</t>
  </si>
  <si>
    <t>Poznámka k položce:_x000D_
Přesná specifikace viz. D.01.403 Výpis zámečnických výrobků - D.01.403 Z-05</t>
  </si>
  <si>
    <t>221</t>
  </si>
  <si>
    <t>13756545</t>
  </si>
  <si>
    <t>plech ocelový hladký jakost 11321.21 tl 1mm tabule</t>
  </si>
  <si>
    <t>-420340692</t>
  </si>
  <si>
    <t>0,6*42*0,001*7850/1000</t>
  </si>
  <si>
    <t>222</t>
  </si>
  <si>
    <t>222966365</t>
  </si>
  <si>
    <t>Poznámka k položce:_x000D_
Přesná specifikace viz. D.01.403 Výpis zámečnických výrobků - D.01.403 Z-04</t>
  </si>
  <si>
    <t>223</t>
  </si>
  <si>
    <t>14550180</t>
  </si>
  <si>
    <t>profil ocelový obdélníkový svařovaný 80x60x3mm</t>
  </si>
  <si>
    <t>-568494292</t>
  </si>
  <si>
    <t>(0,42*4+0,59*2+0,75*2)*6,2/1000</t>
  </si>
  <si>
    <t>224</t>
  </si>
  <si>
    <t>2119095375</t>
  </si>
  <si>
    <t>1,05*1,05*0,010*7850/1000</t>
  </si>
  <si>
    <t>225</t>
  </si>
  <si>
    <t>767996802</t>
  </si>
  <si>
    <t>Demontáž ostatních zámečnických konstrukcí o hmotnosti jednotlivých dílů rozebráním přes 50 do 100 kg</t>
  </si>
  <si>
    <t>911844284</t>
  </si>
  <si>
    <t xml:space="preserve">Poznámka k souboru cen:_x000D_
1. Cenami nelze oceňovat demontáž jmenovité konstrukce, pro kterou jsou ceny v katalogu již stanoveny._x000D_
2. Ceny lze užít pro sortiment zámečnických konstrukcí, nikoliv pro sloupy, kolejnice, vazníky apod._x000D_
3. Volba cen se řídí hmotností jednotlivě demontovaného dílu konstrukce._x000D_
</t>
  </si>
  <si>
    <t>"demontáž schodiště a uložení, demontáž nového schodiště ke zdroji chlazení"</t>
  </si>
  <si>
    <t>80+100</t>
  </si>
  <si>
    <t>226</t>
  </si>
  <si>
    <t>998767103</t>
  </si>
  <si>
    <t>Přesun hmot pro zámečnické konstrukce stanovený z hmotnosti přesunovaného materiálu vodorovná dopravní vzdálenost do 50 m v objektech výšky přes 12 do 24 m</t>
  </si>
  <si>
    <t>823341479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</si>
  <si>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</si>
  <si>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771</t>
  </si>
  <si>
    <t>Podlahy z dlaždic</t>
  </si>
  <si>
    <t>227</t>
  </si>
  <si>
    <t>771591325</t>
  </si>
  <si>
    <t>Odvodnění balkonů nebo teras montáž chrliče</t>
  </si>
  <si>
    <t>43350561</t>
  </si>
  <si>
    <t xml:space="preserve">Poznámka k souboru cen:_x000D_
1. V cenách -1341 a -1345 jsou započteny náklady i na dodávku materiálu._x000D_
2. V cenách -1321 až - 1331 nejsou započteny náklady na dodávku materiálu; tyto se oceňují ve specifikaci._x000D_
</t>
  </si>
  <si>
    <t>228</t>
  </si>
  <si>
    <t>771001</t>
  </si>
  <si>
    <t>plastový prostup (chrlič) 150x150 mm</t>
  </si>
  <si>
    <t>-1259951</t>
  </si>
  <si>
    <t>Poznámka k položce:_x000D_
Přesná specifikace viz. D.01.402 Výpis klempířských výrobků - D.01.402 K-15</t>
  </si>
  <si>
    <t>775</t>
  </si>
  <si>
    <t>Podlahy skládané</t>
  </si>
  <si>
    <t>229</t>
  </si>
  <si>
    <t>775511810</t>
  </si>
  <si>
    <t>Demontáž podlah vlysových s lištami přibíjených</t>
  </si>
  <si>
    <t>1041210790</t>
  </si>
  <si>
    <t>8,76+26,06</t>
  </si>
  <si>
    <t>230</t>
  </si>
  <si>
    <t>775591919</t>
  </si>
  <si>
    <t>Ostatní práce při opravách dřevěných podlah broušení podlah vlysových, palubkových, parketových nebo mozaikových celkové včetně tmelení s broušením hrubým, středním a jemným</t>
  </si>
  <si>
    <t>34106248</t>
  </si>
  <si>
    <t xml:space="preserve">Poznámka k souboru cen:_x000D_
1. V cenách souboru cen 775 59- . . jsou obsaženy i náklady na materiál._x000D_
</t>
  </si>
  <si>
    <t>"oprava podlahy v místnosti č. 369"</t>
  </si>
  <si>
    <t>12,10</t>
  </si>
  <si>
    <t>231</t>
  </si>
  <si>
    <t>775591929</t>
  </si>
  <si>
    <t>Ostatní práce při opravách dřevěných podlah lakování celkové základní lak, mezibroušení, vrchní lak, mezibroušení, vrchní lak</t>
  </si>
  <si>
    <t>695339997</t>
  </si>
  <si>
    <t>232</t>
  </si>
  <si>
    <t>998775103</t>
  </si>
  <si>
    <t>Přesun hmot pro podlahy skládané stanovený z hmotnosti přesunovaného materiálu vodorovná dopravní vzdálenost do 50 m v objektech výšky přes 12 do 24 m</t>
  </si>
  <si>
    <t>-2050929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</si>
  <si>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</si>
  <si>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776</t>
  </si>
  <si>
    <t>Podlahy povlakové</t>
  </si>
  <si>
    <t>233</t>
  </si>
  <si>
    <t>776201811</t>
  </si>
  <si>
    <t>Demontáž povlakových podlahovin lepených ručně bez podložky</t>
  </si>
  <si>
    <t>671703117</t>
  </si>
  <si>
    <t>"místnost č. 420a a v 420 v 5.NP"</t>
  </si>
  <si>
    <t>5,43+0,4*1,43</t>
  </si>
  <si>
    <t>234</t>
  </si>
  <si>
    <t>776201921</t>
  </si>
  <si>
    <t>Ostatní opravy údržba stávajících podlahovin elastických čištění základní</t>
  </si>
  <si>
    <t>1560256010</t>
  </si>
  <si>
    <t xml:space="preserve">Poznámka k souboru cen:_x000D_
1. V ceně 776 20-1921 jsou započteny náklady na vysátí podlahy a setření vlhkým mopem._x000D_
</t>
  </si>
  <si>
    <t>"oprava podlahy v místnosti č. 342, 331"</t>
  </si>
  <si>
    <t>16,55+30,59</t>
  </si>
  <si>
    <t>235</t>
  </si>
  <si>
    <t>776201931</t>
  </si>
  <si>
    <t>Ostatní opravy údržba stávajících podlahovin textilních čištění mokré intenzivním čističem</t>
  </si>
  <si>
    <t>-252405534</t>
  </si>
  <si>
    <t>"oprava podlahy v místnosti č. 336"</t>
  </si>
  <si>
    <t>25,94</t>
  </si>
  <si>
    <t>236</t>
  </si>
  <si>
    <t>776211111</t>
  </si>
  <si>
    <t>Montáž textilních podlahovin lepením pásů standardních</t>
  </si>
  <si>
    <t>-1100517690</t>
  </si>
  <si>
    <t xml:space="preserve">Poznámka k souboru cen:_x000D_
1. V cenách 776 21-2111 a 776 21-2121 montáž volným položením jsou započteny i náklady na dodávku pásky._x000D_
</t>
  </si>
  <si>
    <t>"v místnosti č. 420a v 5.NP"</t>
  </si>
  <si>
    <t>0,4*1,43</t>
  </si>
  <si>
    <t>237</t>
  </si>
  <si>
    <t>776410811</t>
  </si>
  <si>
    <t>Demontáž soklíků nebo lišt pryžových nebo plastových</t>
  </si>
  <si>
    <t>-1893852079</t>
  </si>
  <si>
    <t>"odstranění soklu v místnosti č. 420 v 5.NP"</t>
  </si>
  <si>
    <t>1,43+2*0,4</t>
  </si>
  <si>
    <t>238</t>
  </si>
  <si>
    <t>776411111</t>
  </si>
  <si>
    <t>Montáž soklíků lepením obvodových, výšky do 80 mm</t>
  </si>
  <si>
    <t>2114480149</t>
  </si>
  <si>
    <t>"doplnění soklu v místnosti č. 420 v 5.NP"</t>
  </si>
  <si>
    <t>239</t>
  </si>
  <si>
    <t>69751204</t>
  </si>
  <si>
    <t>lišta kobercová 55x9mm</t>
  </si>
  <si>
    <t>647495272</t>
  </si>
  <si>
    <t>2,23*1,02 'Přepočtené koeficientem množství</t>
  </si>
  <si>
    <t>240</t>
  </si>
  <si>
    <t>998776103</t>
  </si>
  <si>
    <t>Přesun hmot pro podlahy povlakové stanovený z hmotnosti přesunovaného materiálu vodorovná dopravní vzdálenost do 50 m v objektech výšky přes 12 do 24 m</t>
  </si>
  <si>
    <t>396876656</t>
  </si>
  <si>
    <t>777</t>
  </si>
  <si>
    <t>Podlahy lité</t>
  </si>
  <si>
    <t>241</t>
  </si>
  <si>
    <t>777001</t>
  </si>
  <si>
    <t>Příprava podkladu vyrovnávací vrstva epoxidového polymerbetonu tl. 20 mm</t>
  </si>
  <si>
    <t>151966709</t>
  </si>
  <si>
    <t>"místnost č. 383 a 380 ve 4.NP"</t>
  </si>
  <si>
    <t>26,06+8,76</t>
  </si>
  <si>
    <t>242</t>
  </si>
  <si>
    <t>777002</t>
  </si>
  <si>
    <t>Epoxidová stěrková podlahovina s křemenným plnivem s jemně struktrurním povrchem tl. 1 - 2 mm</t>
  </si>
  <si>
    <t>-700270996</t>
  </si>
  <si>
    <t>243</t>
  </si>
  <si>
    <t>777003</t>
  </si>
  <si>
    <t>Sjednocující epoxidový pigmentovaný nátěr</t>
  </si>
  <si>
    <t>1143175264</t>
  </si>
  <si>
    <t>244</t>
  </si>
  <si>
    <t>777211911</t>
  </si>
  <si>
    <t>Oprava podlahy epoxidovou stěrkou plněnou pískem včetně penetrace, tloušťky do 10 mm, plochy jednotlivě přes 0,10 do 0,25 m2</t>
  </si>
  <si>
    <t>14937906</t>
  </si>
  <si>
    <t>Poznámka k položce:_x000D_
Oprava stávajích prasklin v litých podlahách.</t>
  </si>
  <si>
    <t>245</t>
  </si>
  <si>
    <t>777991905</t>
  </si>
  <si>
    <t>Údržba lité podlahy stávající ošetření ochrannou emulzí včetně přeleštění</t>
  </si>
  <si>
    <t>-1482305164</t>
  </si>
  <si>
    <t>"místnost č. 372, 329, 333, 335, 382, 337, 377, 332 "</t>
  </si>
  <si>
    <t>14,89++169,19+200,7+13,64+27,07+79,14+3,33+36,16</t>
  </si>
  <si>
    <t>246</t>
  </si>
  <si>
    <t>998777103</t>
  </si>
  <si>
    <t>Přesun hmot pro podlahy lité stanovený z hmotnosti přesunovaného materiálu vodorovná dopravní vzdálenost do 50 m v objektech výšky přes 12 do 24 m</t>
  </si>
  <si>
    <t>1889562417</t>
  </si>
  <si>
    <t>783</t>
  </si>
  <si>
    <t>Dokončovací práce - nátěry</t>
  </si>
  <si>
    <t>247</t>
  </si>
  <si>
    <t>783001</t>
  </si>
  <si>
    <t>Zakrytí elektrických zařízení</t>
  </si>
  <si>
    <t>-2000456554</t>
  </si>
  <si>
    <t>Poznámka k položce:_x000D_
Zabezpečit proti mechanickému poškození pomocí OSB desek, pronikání prachu, vody a musí být zajištěno odvětrání a přístup k zařízení</t>
  </si>
  <si>
    <t>248</t>
  </si>
  <si>
    <t>783000103</t>
  </si>
  <si>
    <t>Zakrývání konstrukcí včetně pozdějšího odkrytí podlah nebo vodorovných ploch položením fólie</t>
  </si>
  <si>
    <t>-950059425</t>
  </si>
  <si>
    <t xml:space="preserve">Poznámka k souboru cen:_x000D_
1. V cenách nejsou započteny náklady na dodávku materiálu, tyto se ocení ve specifikaci._x000D_
</t>
  </si>
  <si>
    <t>"místnost č. 372, 329, 333, 335, 342, 381, 383, 337, 336, 380, 388, 333, 331, 330, 330a, 328, 328a"</t>
  </si>
  <si>
    <t>14,89+169,19+200,70+13,64+16,55+27,07+26,06+79,14+25,94+8,76+3,33+36,16+30,59+7,84+12,75+1,60+1,85</t>
  </si>
  <si>
    <t>249</t>
  </si>
  <si>
    <t>69311060</t>
  </si>
  <si>
    <t>geotextilie netkaná separační, ochranná, filtrační, drenážní PP 200g/m2</t>
  </si>
  <si>
    <t>-326613560</t>
  </si>
  <si>
    <t>676,06*1,05 'Přepočtené koeficientem množství</t>
  </si>
  <si>
    <t>250</t>
  </si>
  <si>
    <t>783000111</t>
  </si>
  <si>
    <t>Zakrývání konstrukcí včetně pozdějšího odkrytí svislých ploch olepením páskou nebo fólií</t>
  </si>
  <si>
    <t>1392395499</t>
  </si>
  <si>
    <t>"okno v místnosti č. 427, 422 a 420a v 5.NP"</t>
  </si>
  <si>
    <t>1,9*0,8+2,4*(0,7+1,7+0,7)</t>
  </si>
  <si>
    <t>"všechna okna ve 4.NP"</t>
  </si>
  <si>
    <t>19*2,1*2,4</t>
  </si>
  <si>
    <t>251</t>
  </si>
  <si>
    <t>58124844</t>
  </si>
  <si>
    <t>fólie pro malířské potřeby zakrývací tl 25µ 4x5m</t>
  </si>
  <si>
    <t>-1432912773</t>
  </si>
  <si>
    <t>104,72*1,05 'Přepočtené koeficientem množství</t>
  </si>
  <si>
    <t>252</t>
  </si>
  <si>
    <t>783000125</t>
  </si>
  <si>
    <t>Zakrývání konstrukcí včetně pozdějšího odkrytí konstrukcí nebo prvků obalením fólií</t>
  </si>
  <si>
    <t>2015954465</t>
  </si>
  <si>
    <t>"dočasné zakrytí řezacích strojů"</t>
  </si>
  <si>
    <t>253</t>
  </si>
  <si>
    <t>-533292323</t>
  </si>
  <si>
    <t>30*1,05 'Přepočtené koeficientem množství</t>
  </si>
  <si>
    <t>254</t>
  </si>
  <si>
    <t>-631976136</t>
  </si>
  <si>
    <t>"zakrytí dveří z místnosti č. 337 v 4.NP do neřešené části objektu "</t>
  </si>
  <si>
    <t>1,91*3+1,73*3</t>
  </si>
  <si>
    <t>255</t>
  </si>
  <si>
    <t>2118548548</t>
  </si>
  <si>
    <t>10,92*1,05 'Přepočtené koeficientem množství</t>
  </si>
  <si>
    <t>256</t>
  </si>
  <si>
    <t>783213021</t>
  </si>
  <si>
    <t>Napouštěcí nátěr tesařských prvků proti dřevokazným houbám, hmyzu a plísním nezabudovaných do konstrukce dvojnásobný syntetický</t>
  </si>
  <si>
    <t>-1614163760</t>
  </si>
  <si>
    <t xml:space="preserve">Poznámka k souboru cen:_x000D_
1. Položky souboru cen jsou určeny pro preventivní nátěr tesařských prvků natíraných před zabudováním do konstrukce._x000D_
2. Položky jednonásobného nátěru jsou určeny pro ochranu dřeva pod lazurovací nebo krycí nátěry do interiéru._x000D_
3. Položky dvojnásobného nátěru jsou určeny pro ochranu dřeva jako samostatného impregnačního nátěru prvků do interéru nebo pro ochranu dřeva pod lazurovací nebo krycí nátěry v exteriéru._x000D_
</t>
  </si>
  <si>
    <t>2*(0,1+0,06)*(8,33*8+3,32+8,47*99+6,25*27+0,66*14+0,1*11+3,1+1,41+7,41*3+0,24*3+0,31*2+5,44*2+6,1+5,13+5,89+2,95+2,85+2,3+1,6+0,98+0,35)</t>
  </si>
  <si>
    <t>257</t>
  </si>
  <si>
    <t>783901451</t>
  </si>
  <si>
    <t>Příprava podkladu betonových podlah před provedením nátěru zametením</t>
  </si>
  <si>
    <t>-834059922</t>
  </si>
  <si>
    <t>1,43*0,6+1,32*0,3+1*0,3</t>
  </si>
  <si>
    <t>258</t>
  </si>
  <si>
    <t>783913171</t>
  </si>
  <si>
    <t>Penetrační nátěr betonových podlah hrubých syntetický</t>
  </si>
  <si>
    <t>-488540044</t>
  </si>
  <si>
    <t>259</t>
  </si>
  <si>
    <t>783917161</t>
  </si>
  <si>
    <t>Krycí (uzavírací) nátěr betonových podlah dvojnásobný syntetický</t>
  </si>
  <si>
    <t>31328507</t>
  </si>
  <si>
    <t>260</t>
  </si>
  <si>
    <t>783997151</t>
  </si>
  <si>
    <t>Krycí (uzavírací) nátěr betonových podlah Příplatek k cenám za provedení protiskluzné vrstvy prosypem křemičitým pískem nebo skleněnými kuličkami</t>
  </si>
  <si>
    <t>1160598848</t>
  </si>
  <si>
    <t>784</t>
  </si>
  <si>
    <t>Dokončovací práce - malby a tapety</t>
  </si>
  <si>
    <t>261</t>
  </si>
  <si>
    <t>784111001</t>
  </si>
  <si>
    <t>Oprášení (ometení) podkladu v místnostech výšky do 3,80 m</t>
  </si>
  <si>
    <t>-1605304867</t>
  </si>
  <si>
    <t>"místnost 372" 3,15*14,63-(2*1,1+1,1*2)+3,99*2+1,36*4,5+1,1*4,5+3,22*0,15+3,22*0,62+3,22*2,05+0,62*3,22+2,02*3,22+0,20</t>
  </si>
  <si>
    <t>"místnost 329" 31,21*2-(2*1)+75,78-(5,04*5)+0,5*4,31+1*4,31*3+1,03*4,31+4,4*4,31-(1,1*2)+0,71*(3,7+3,7+3,7+3,58+4,4)+5*0,2*(2,4+2,4+2,1)+7,82*0,62*10</t>
  </si>
  <si>
    <t>"místnost 337" 30,55-(2*0,7+2*1)+0,28*4,51+3,58*0,41+3,7*0,41*5+3,25*0,41+0,16+0,19+0,19*6+0,5*4,51*6+3,4*4,38-(0,6*2)+5,55*4,38+7,81-(2*0,7)+4,19*0,</t>
  </si>
  <si>
    <t>"místnost 328a" 1,1*5,74+1,78</t>
  </si>
  <si>
    <t>"místnost 328" 1,1*5,18+1,6</t>
  </si>
  <si>
    <t>"místnost 330" 1,34*14,1+7,77</t>
  </si>
  <si>
    <t>"místnost 330a"1,1*(4,18+4,3+3,82+3,92)+1,05+0,9+0,95+1,13</t>
  </si>
  <si>
    <t>"místnost 330a" 1,34*(10,88)+0,2*(2,4+0,67)+5,80</t>
  </si>
  <si>
    <t>"místnost 330a"1,34*6,44+(2,4+1,33)*0,2+2,59</t>
  </si>
  <si>
    <t>"místnost 331"17,5*3,55-(2,1*2,4)+0,2*(2,4+2,1+2,4)+30,59</t>
  </si>
  <si>
    <t>"místnost 336"22,7*3,55-(2*0,7 +2,4*2,1*2+2,75*0,8*3)+2*0,2*(2,4+2,1+2,4)+25,94</t>
  </si>
  <si>
    <t>"místnost 380"11,9*3,25-(2*1)+2*2,42+1,13*3,6+0,93*3,6+0,57*2,36+0,62*2,36+1,9*2,36+0,62*2,36+0,84*2,36</t>
  </si>
  <si>
    <t>"místnost 383" 14,17*2-(1*2*2)+0,3*(1+2+2)+4,49*(2,93+3,83)+3,12*2+4,43*1,5+4,23*8,25+3,26*0,075+3,26*0,62*4+1,9*3,26*3+1,88*3,26</t>
  </si>
  <si>
    <t>"místnost 381" 14,23*2+2,93*4,21+2*3,92+4,13*1,5+3,83*4,21+3,98*1,55+3,93*6,77-(1*2*2)+3,51*0,62*4+3,51*(0,075+3*1,9+0,4)+2,84*1,55</t>
  </si>
  <si>
    <t>"místnost 335" 10,6*3,55-(1,8*2,4)+0,2*(1,8+2,4+2,4)+13,64</t>
  </si>
  <si>
    <t>"místnost 342" 16,3*3,4-(2*0,9+1,8*2,4)+0,2*(1,8+2,4+2,4)+16,46</t>
  </si>
  <si>
    <t>"místnost 332" 25,79+4,35*3,88-(2,1*2,4)+0,2*(2,1+2,4+2,4)+13,64+3,15*4,15-(2,75*0,8*3)+12,15-(1*2)+6,27*1,52+6,27*0,62*2+6,27*1,9+0,64*6,27+2,86*1,2</t>
  </si>
  <si>
    <t>"místnost 377" 11,27-(2*1)+1,2*4,36+11,27+1,27*4,15+2,66*0,02+2,66*0,62+2,66*1,04</t>
  </si>
  <si>
    <t>"místnost 333" 31,21+95,24-(5,04*6)+0,55*3,7+0,25*3,7+30,28-(2*1,8*2,4)+4,31*(0,7+1+1,45+1+1+0,40)+0,71*(3,7+3,7+3,25+6*(0,2*(2,4+2,4+2,1)))</t>
  </si>
  <si>
    <t>2*(0,2*(2,4+2,4+2,1))+7,82*1,88+7,82*0,62*11+7,82*1,9*9+7,82*2,18+7,82*1,95+7,58*0,25</t>
  </si>
  <si>
    <t>"místnost 420" 1,43*3</t>
  </si>
  <si>
    <t>"místnost 420a"  10,45*3-(2*0,8+1,7*2,4+0,65*2,4)+0,2*(2,4+2,4+1,7+2,4+2,4+0,65)+5,43</t>
  </si>
  <si>
    <t>"místnost 423" 24,6*2,7-(1,5*1,95)-(0,94*2)+30,39-1,2-0,75</t>
  </si>
  <si>
    <t>"místnost 427" 2,67*3+2,48*3+2,85</t>
  </si>
  <si>
    <t>262</t>
  </si>
  <si>
    <t>784181121</t>
  </si>
  <si>
    <t>Penetrace podkladu jednonásobná hloubková v místnostech výšky do 3,80 m</t>
  </si>
  <si>
    <t>1099991873</t>
  </si>
  <si>
    <t>263</t>
  </si>
  <si>
    <t>784221001</t>
  </si>
  <si>
    <t>Malby z malířských směsí otěruvzdorných za sucha jednonásobné, bílé za sucha otěruvzdorné dobře v místnostech výšky do 3,80 m</t>
  </si>
  <si>
    <t>-2059758734</t>
  </si>
  <si>
    <t>789</t>
  </si>
  <si>
    <t>Povrchové úpravy ocelových konstrukcí a technologických zařízení</t>
  </si>
  <si>
    <t>264</t>
  </si>
  <si>
    <t>789111151</t>
  </si>
  <si>
    <t>Úpravy povrchů pod nátěry zařízení s povrchem nečlenitým odstranění rzi a nečistot pomocí ručního nářadí stupeň přípravy St 2, stupeň zrezivění B</t>
  </si>
  <si>
    <t>1639406123</t>
  </si>
  <si>
    <t xml:space="preserve">Poznámka k souboru cen:_x000D_
1. Ceny nejsou určeny pro oceňování úprav povrchů příslušenství zařízení (žebříky, žlaby, zábradlí, vestavby, míchadla, topné hady a registry, přepážky, obvodové žlaby apod.); tyto práce lze oceňovat podle své povahy příslušnými cenami úprav povrchů ocelových konstrukcí nebo potrubí._x000D_
</t>
  </si>
  <si>
    <t>"stávající ocelové profily"</t>
  </si>
  <si>
    <t>0,92*46,5+22*8,25*0,78+0,78*22*8,17+0,84*7,8</t>
  </si>
  <si>
    <t>265</t>
  </si>
  <si>
    <t>789323111</t>
  </si>
  <si>
    <t>Zhotovení nátěru ocelových konstrukcí třídy III jednosložkového základního, tloušťky do 80 μm</t>
  </si>
  <si>
    <t>-275570076</t>
  </si>
  <si>
    <t>Poznámka k položce:_x000D_
Podrobnější specifikace nátěru viz. statičká část.</t>
  </si>
  <si>
    <t>"stávající ocelové profily U200"</t>
  </si>
  <si>
    <t>0,92*46,5</t>
  </si>
  <si>
    <t>"nové ocelové profily IPE 120, IPE 140, IPE 160, HEA 160"</t>
  </si>
  <si>
    <t>0,48*1,9*2+0,62*2,6*3+0,55*1,6+0,55*1,91*2+0,68*3+0,55*1,35+2*0,62*2,05+0,91*7,8*2</t>
  </si>
  <si>
    <t>266</t>
  </si>
  <si>
    <t>789001</t>
  </si>
  <si>
    <t>protikorozní nátěr na bázi syntetických pryskyřic</t>
  </si>
  <si>
    <t>-594485226</t>
  </si>
  <si>
    <t>71,942*0,19 'Přepočtené koeficientem množství</t>
  </si>
  <si>
    <t>267</t>
  </si>
  <si>
    <t>789323121</t>
  </si>
  <si>
    <t>Zhotovení nátěru ocelových konstrukcí třídy III jednosložkového krycího (vrchního), tloušťky do 80 μm</t>
  </si>
  <si>
    <t>-1765949866</t>
  </si>
  <si>
    <t>268</t>
  </si>
  <si>
    <t>24629162</t>
  </si>
  <si>
    <t>hmota nátěrová alkydová krycí (email) na ocelové konstrukce</t>
  </si>
  <si>
    <t>-595121422</t>
  </si>
  <si>
    <t>71,942*0,15 'Přepočtené koeficientem množství</t>
  </si>
  <si>
    <t>269</t>
  </si>
  <si>
    <t>789324111</t>
  </si>
  <si>
    <t>Zhotovení nátěru ocelových konstrukcí třídy IV základního jednosložkového, tloušťky do 80 μm</t>
  </si>
  <si>
    <t>-1729023574</t>
  </si>
  <si>
    <t>"stávající ocelové profily I220 a I240"</t>
  </si>
  <si>
    <t>22*0,78*8,25+22*0,78*8,17+0,84*7,8</t>
  </si>
  <si>
    <t>270</t>
  </si>
  <si>
    <t>789002</t>
  </si>
  <si>
    <t>-413999645</t>
  </si>
  <si>
    <t>288,319*0,19 'Přepočtené koeficientem množství</t>
  </si>
  <si>
    <t>271</t>
  </si>
  <si>
    <t>789324121</t>
  </si>
  <si>
    <t>Zhotovení nátěru ocelových konstrukcí třídy IV základního krycího (vrchního), tloušťky do 80 μm</t>
  </si>
  <si>
    <t>-238439570</t>
  </si>
  <si>
    <t>272</t>
  </si>
  <si>
    <t>-1249276717</t>
  </si>
  <si>
    <t>288,319*0,15 'Přepočtené koeficientem množství</t>
  </si>
  <si>
    <t>VRN</t>
  </si>
  <si>
    <t>Vedlejší rozpočtové náklady</t>
  </si>
  <si>
    <t>VRN1</t>
  </si>
  <si>
    <t>Průzkumné, geodetické a projektové práce</t>
  </si>
  <si>
    <t>273</t>
  </si>
  <si>
    <t>011001</t>
  </si>
  <si>
    <t>Podklad pro dokumentaci skutečného provedení stavby pro projektanta vč. profesí</t>
  </si>
  <si>
    <t>1024</t>
  </si>
  <si>
    <t>-1766531509</t>
  </si>
  <si>
    <t>274</t>
  </si>
  <si>
    <t>011503000</t>
  </si>
  <si>
    <t>Stavební průzkum bez rozlišení</t>
  </si>
  <si>
    <t>1875815458</t>
  </si>
  <si>
    <t>Poznámka k položce:_x000D_
Před záhájením prací vyhotovit sondy.</t>
  </si>
  <si>
    <t>275</t>
  </si>
  <si>
    <t>013294000</t>
  </si>
  <si>
    <t>Ostatní dokumentace</t>
  </si>
  <si>
    <t>-963392082</t>
  </si>
  <si>
    <t>Poznámka k položce:_x000D_
Dílenská dokumentace.</t>
  </si>
  <si>
    <t>VRN3</t>
  </si>
  <si>
    <t>Zařízení staveniště</t>
  </si>
  <si>
    <t>276</t>
  </si>
  <si>
    <t>030001000</t>
  </si>
  <si>
    <t>-1016453864</t>
  </si>
  <si>
    <t>277</t>
  </si>
  <si>
    <t>039002000</t>
  </si>
  <si>
    <t>Zrušení zařízení staveniště</t>
  </si>
  <si>
    <t>759915239</t>
  </si>
  <si>
    <t>VRN6</t>
  </si>
  <si>
    <t>Územní vlivy</t>
  </si>
  <si>
    <t>278</t>
  </si>
  <si>
    <t>061002000</t>
  </si>
  <si>
    <t>Vliv klimatických podmínek</t>
  </si>
  <si>
    <t>121160901</t>
  </si>
  <si>
    <t>279</t>
  </si>
  <si>
    <t>062002000</t>
  </si>
  <si>
    <t>Ztížené dopravní podmínky</t>
  </si>
  <si>
    <t>1178193393</t>
  </si>
  <si>
    <t>Poznámka k položce:_x000D_
Ztížená doprava na staveniště.</t>
  </si>
  <si>
    <t>282</t>
  </si>
  <si>
    <t>063002000</t>
  </si>
  <si>
    <t>Práce na těžce přístupných místech</t>
  </si>
  <si>
    <t>-846743940</t>
  </si>
  <si>
    <t>VRN7</t>
  </si>
  <si>
    <t>Provozní vlivy</t>
  </si>
  <si>
    <t>280</t>
  </si>
  <si>
    <t>071002000</t>
  </si>
  <si>
    <t>Provoz investora, třetích osob</t>
  </si>
  <si>
    <t>-779646643</t>
  </si>
  <si>
    <t>281</t>
  </si>
  <si>
    <t>075002000</t>
  </si>
  <si>
    <t>Ochranná pásma</t>
  </si>
  <si>
    <t>152499250</t>
  </si>
  <si>
    <t>Poznámka k položce:_x000D_
Zvýšená bezpečnostní kontrola pro přístup do objektu.</t>
  </si>
  <si>
    <t>D.04 - Zdravotně technické instalace</t>
  </si>
  <si>
    <t>Ing. Zdeněk Sadílek, Krátká 460, 252 62 Horoměřice</t>
  </si>
  <si>
    <t>01 - Vnitřní kanalizace</t>
  </si>
  <si>
    <t>02 - Vnitřní vodovod</t>
  </si>
  <si>
    <t>03 - Stavební přípomoce</t>
  </si>
  <si>
    <t>01</t>
  </si>
  <si>
    <t>Vnitřní kanalizace</t>
  </si>
  <si>
    <t>01.01</t>
  </si>
  <si>
    <t>Kanalizační potrubí HT DN 32, hrdlové, hladké</t>
  </si>
  <si>
    <t>01.02</t>
  </si>
  <si>
    <t>Trubka polypropylénová PP-RCT 25x2.8, S4, vč. montážního materiálu</t>
  </si>
  <si>
    <t>01.03</t>
  </si>
  <si>
    <t>Trubka polypropylénová PP-RCT 32x3.6, S4, vč. montážního materiálu</t>
  </si>
  <si>
    <t>01.04</t>
  </si>
  <si>
    <t>Podomítková zápachová uzávěrka DN32, suchá klapka</t>
  </si>
  <si>
    <t>01.05</t>
  </si>
  <si>
    <t>Čerpací agregát pro přečerpávání kondenzátu, výtlak 5,50m, průtok 10l/min, napětí 230 V, vč. připojení nátoku a výtlačného potrubí</t>
  </si>
  <si>
    <t>kpl.</t>
  </si>
  <si>
    <t>01.06</t>
  </si>
  <si>
    <t>Vsazení odbočky do stávajícího potrubí plast DN 110</t>
  </si>
  <si>
    <t>01.07</t>
  </si>
  <si>
    <t>Technická prohlídka kanalizace</t>
  </si>
  <si>
    <t>01.08</t>
  </si>
  <si>
    <t>Zkouška těsnosti kanalizace vzduchem</t>
  </si>
  <si>
    <t>01.09</t>
  </si>
  <si>
    <t>Přesun hmot pro vnitřní kanalizaci, výška objektu do 24m</t>
  </si>
  <si>
    <t>02</t>
  </si>
  <si>
    <t>Vnitřní vodovod</t>
  </si>
  <si>
    <t>02.01</t>
  </si>
  <si>
    <t>Trubka polypropylénová PP-RCT 20x2.3, S4, vč. montážního materiálu</t>
  </si>
  <si>
    <t>02.02</t>
  </si>
  <si>
    <t>Tepelná izolace na bázi pěnového polyethylenu, vnitřní průměr izolace 20mm, tl. izolace 5mm</t>
  </si>
  <si>
    <t>02.03</t>
  </si>
  <si>
    <t>Kohout kulový plastový d20, ovládací páka</t>
  </si>
  <si>
    <t>02.04</t>
  </si>
  <si>
    <t>Revidovatelná zpětná klapka DN 15, typ EA</t>
  </si>
  <si>
    <t>02.05</t>
  </si>
  <si>
    <t>Dvířka plastová 200x200mm, bílá</t>
  </si>
  <si>
    <t>02.06</t>
  </si>
  <si>
    <t>Napojení na stávající rozvody</t>
  </si>
  <si>
    <t>02.07</t>
  </si>
  <si>
    <t>Uzavření nebo otevření vodovodního potrubí při opravách vč. napuštění a vypuštění</t>
  </si>
  <si>
    <t>02.08</t>
  </si>
  <si>
    <t>Proplach a desinfekce potrubí vodovodního do DN 80</t>
  </si>
  <si>
    <t>02.09</t>
  </si>
  <si>
    <t>Zkouška tlaková potrubí vodovodního do DN 50</t>
  </si>
  <si>
    <t>02.10</t>
  </si>
  <si>
    <t>Přesun hmot pro vnitřní vodovod, výška objektu do 24m</t>
  </si>
  <si>
    <t>03</t>
  </si>
  <si>
    <t>Stavební přípomoce</t>
  </si>
  <si>
    <t>03.01</t>
  </si>
  <si>
    <t>Stavební přípomoce pro rozvody kanalizace a vodovodu</t>
  </si>
  <si>
    <t>D.05 - Vzduchotechnika</t>
  </si>
  <si>
    <t>Ing. Pavel Holub, Jana Palacha 522, 342 01 Sušice</t>
  </si>
  <si>
    <t>Uvedené komponenty dle obchodních názvů v žádném případě nezavazují dodavatele stavby instalovat tyto komponenty od konkrétního výrobce. Specifikace slouží pouze jako etalon pro stanovení technické úrovně, provedení a vybavení těchto komponentů. Před objednáním materiálových položek prověřit jejich instalační možnosti na stavbě.</t>
  </si>
  <si>
    <t>VZT_1 - VZT zařízení pro 4.NP, VZT č.1</t>
  </si>
  <si>
    <t>VZT_2 - VZT zařízení pro laboratoř, VZT č.16</t>
  </si>
  <si>
    <t>VZT_3 - Odvětrání sociálního zázemí 4.NP, VZT č.2</t>
  </si>
  <si>
    <t>VZT_4 - Demontáže a zpětné montáže stávajících VZT</t>
  </si>
  <si>
    <t>VZT_5 - ÚTCH</t>
  </si>
  <si>
    <t>VZT_6 - Demontáže ve 4. a 5.NP</t>
  </si>
  <si>
    <t>VZT_7 - Dokladová část</t>
  </si>
  <si>
    <t>VZT_1</t>
  </si>
  <si>
    <t>VZT zařízení pro 4.NP, VZT č.1</t>
  </si>
  <si>
    <t>VZT_1.1</t>
  </si>
  <si>
    <t>VZT jednotka o vzduchovém výkonu 10 000 m3/hod, ventilátory s EC motory, uzavírací klapky s havarijní funkcí, filtrace F6 až 7, protimtrazová ochrana, základový rám, revizní dveře s panty a klikami, deskový rekuperátor s ochozem, vnitřní provedení jednotky, univerzální ohřívač/chladič sre separátorem voda 70/50 a 6/12°C.</t>
  </si>
  <si>
    <t>kpl</t>
  </si>
  <si>
    <t>VZT_1.2</t>
  </si>
  <si>
    <t>Protihluková podložka SYLOMER pod rám VZT jednotky</t>
  </si>
  <si>
    <t>VZT_1.3</t>
  </si>
  <si>
    <t>PŽ 1250x800 , hliníková, protihmyz. síto, povrchová barevná úprava</t>
  </si>
  <si>
    <t>VZT_1.4</t>
  </si>
  <si>
    <t>PŽ 1500x800 , hliníková, protihmyz. síto, povrchová barevná úprava</t>
  </si>
  <si>
    <t>VZT_1.5</t>
  </si>
  <si>
    <t>TLUMIČ 1500x800/1500</t>
  </si>
  <si>
    <t>VZT_1.6</t>
  </si>
  <si>
    <t>Odvaděč kondenzátu</t>
  </si>
  <si>
    <t>VZT_1.7</t>
  </si>
  <si>
    <t>TLUMIČ 1500x900/1500</t>
  </si>
  <si>
    <t>VZT_1.8</t>
  </si>
  <si>
    <t>POŽÁRNÍ KLAPKA PKTM 90-1250x450 -.40 , 230V, bez napětí zavírá</t>
  </si>
  <si>
    <t>VZT_1.9</t>
  </si>
  <si>
    <t>DRÁTĚNÉ SÍTO S DVOJITÝM KREPEM - PRUŽINOVÁ OCEL,OKO 100x100 mm, tl. DRÁTU 12,5 mm, 1250x450 V RÁMU DO POTRUBÍ</t>
  </si>
  <si>
    <t>VZT_1.10</t>
  </si>
  <si>
    <t>TVR 315 - řízení 0-10V</t>
  </si>
  <si>
    <t>VZT_1.11</t>
  </si>
  <si>
    <t>TVR 125 - řízení 0-10V</t>
  </si>
  <si>
    <t>VZT_1.12</t>
  </si>
  <si>
    <t>TVR 160 - řízení 0-10V</t>
  </si>
  <si>
    <t>VZT_1.13</t>
  </si>
  <si>
    <t>TVR 250 - řízení 0-10V</t>
  </si>
  <si>
    <t>VZT_1.14</t>
  </si>
  <si>
    <t>TVR 100 - řízení 0-10V</t>
  </si>
  <si>
    <t>VZT_1.15</t>
  </si>
  <si>
    <t>TEXTILNÍ VYÚSTKA PŘÍHODA DN450/16000, 3025 m3/hod, min. 400 m3/hod, vyztužena obručemi, perforace od 9 do12 proti proudu vzduchu</t>
  </si>
  <si>
    <t>VZT_1.16</t>
  </si>
  <si>
    <t>TEXTILNÍ VYÚSTKA PŘÍHODA DN450/15000, 3025 m3/hod, min. 400 m3/hod, vyztužena obručemi, perforace od 12 do 3 proti proudu vzduchu</t>
  </si>
  <si>
    <t>VZT_1.17</t>
  </si>
  <si>
    <t>TEXTILNÍ VYÚSTKA PŘÍHODA DN400/4000, vyztužena obručemi, perforace v horní polovině</t>
  </si>
  <si>
    <t>VZT_1.18</t>
  </si>
  <si>
    <t>DĚROVANÉ SDR SPIRO DN500/3000</t>
  </si>
  <si>
    <t>VZT_1.19</t>
  </si>
  <si>
    <t>Talířový ventil Z-LVS/200/G1</t>
  </si>
  <si>
    <t>VZT_1.20</t>
  </si>
  <si>
    <t>Talířový ventil LVS/200/G1</t>
  </si>
  <si>
    <t>VZT_1.21</t>
  </si>
  <si>
    <t>Talířový ventil Z-LVS/125/G1</t>
  </si>
  <si>
    <t>VZT_1.22</t>
  </si>
  <si>
    <t>Talířový ventil LVS/125/G1</t>
  </si>
  <si>
    <t>VZT_1.23</t>
  </si>
  <si>
    <t>ANEMOSTAT 600x600 odvodní 500 m3/h s reg. klapkou</t>
  </si>
  <si>
    <t>VZT_1.24</t>
  </si>
  <si>
    <t>ANEMOSTAT 600x600 přívodní 500 m3/h</t>
  </si>
  <si>
    <t>VZT_1.25</t>
  </si>
  <si>
    <t>TEXTILNÍ VYÚSTKA PŘÍHODA DN355/22000, 1800 m3/hod, min. 400 m3/hod, vyztužena obručemi, perforace od 9 do12 proti proudu vzduchu</t>
  </si>
  <si>
    <t>VZT_1.26</t>
  </si>
  <si>
    <t>STĚNOVÁ VYÚSTKA AH-1225x225, barva bílá</t>
  </si>
  <si>
    <t>VZT_1.27</t>
  </si>
  <si>
    <t>Tlumič hluku pro fancoil 1000x315/500</t>
  </si>
  <si>
    <t>VZT_1.28</t>
  </si>
  <si>
    <t>Spiro o400 50% tvarovky</t>
  </si>
  <si>
    <t>VZT_1.29</t>
  </si>
  <si>
    <t>Spiro o355 30% tvarovky</t>
  </si>
  <si>
    <t>VZT_1.30</t>
  </si>
  <si>
    <t>Spiro o315 80% tvarovky</t>
  </si>
  <si>
    <t>VZT_1.31</t>
  </si>
  <si>
    <t>Spiro o250 40% tvarovky</t>
  </si>
  <si>
    <t>VZT_1.32</t>
  </si>
  <si>
    <t>Spiro o200 20% tvarovky</t>
  </si>
  <si>
    <t>VZT_1.33</t>
  </si>
  <si>
    <t>Spiro o180 20% tvarovky</t>
  </si>
  <si>
    <t>VZT_1.34</t>
  </si>
  <si>
    <t>Spiro o125 20% tvarovky</t>
  </si>
  <si>
    <t>VZT_1.35</t>
  </si>
  <si>
    <t>Potrubí čtyřhranné sk.1, 30% tvarovek</t>
  </si>
  <si>
    <t>VZT_1.36</t>
  </si>
  <si>
    <t>Potrubí čtyřhranné EUROPAN VENKOVNÍ tl. 30 mm, 30% tvarovek, povrchová barevná úprava podle požadavku památkářů</t>
  </si>
  <si>
    <t>VZT_1.37</t>
  </si>
  <si>
    <t>Tepelná izolace TECHROCK desky tl. 80 mm</t>
  </si>
  <si>
    <t>VZT_1.38</t>
  </si>
  <si>
    <t>Nástřešní podpěrný systém MIQ na patkách MV-LDP-L Hilti, závěsy, hrazdy a spojovací materiál</t>
  </si>
  <si>
    <t>VZT_1.39</t>
  </si>
  <si>
    <t>Parní zvlhčovač elektrický Condair RS Visual 50, parní hadice 5m, distribuční trubice, čidla, prokabelování, komunikační karta, připojovací armatury</t>
  </si>
  <si>
    <t>VZT_1.40</t>
  </si>
  <si>
    <t>Parní zvlhčovač elektrický Condair RS Visual 5 (, parní hadice 5m, distribuční trubice, čidla, prokabelování, komunikační karta, připojovací armatury</t>
  </si>
  <si>
    <t>VZT_1.41</t>
  </si>
  <si>
    <t>Jeřáb</t>
  </si>
  <si>
    <t>VZT_1.42</t>
  </si>
  <si>
    <t>Montáž nového zařízení</t>
  </si>
  <si>
    <t>VZT_1.43</t>
  </si>
  <si>
    <t>Šéfmontáž nového zařízení</t>
  </si>
  <si>
    <t>VZT_1.44</t>
  </si>
  <si>
    <t>Přesun hmot pro vzduchotechniku do 24 m</t>
  </si>
  <si>
    <t>-1510976913</t>
  </si>
  <si>
    <t>VZT_2</t>
  </si>
  <si>
    <t>VZT zařízení pro laboratoř, VZT č.16</t>
  </si>
  <si>
    <t>VZT_2.1</t>
  </si>
  <si>
    <t>VZT jednotka PŘESNÁ KLIMATIZACE QT327861, AIRDALE, včetně MaR a komunikační karty</t>
  </si>
  <si>
    <t>VZT_2.2</t>
  </si>
  <si>
    <t>VZT_2.3</t>
  </si>
  <si>
    <t>PŽ 200x200 , hliníková</t>
  </si>
  <si>
    <t>VZT_2.4</t>
  </si>
  <si>
    <t>VZT_2.5</t>
  </si>
  <si>
    <t>Spiro o100 30% tvarovky</t>
  </si>
  <si>
    <t>VZT_2.6</t>
  </si>
  <si>
    <t>VZT_2.7</t>
  </si>
  <si>
    <t>TLUMIČ 500x250/1000</t>
  </si>
  <si>
    <t>VZT_2.8</t>
  </si>
  <si>
    <t>POŽÁRNÍ KLAPKA PKTM 90 500x250 -.40, 230V, bez napětí zavírá</t>
  </si>
  <si>
    <t>VZT_2.9</t>
  </si>
  <si>
    <t>Potrubí čtyřhranné sk.1, 50% tvarovek</t>
  </si>
  <si>
    <t>VZT_2.10</t>
  </si>
  <si>
    <t>Požární izolace PYROROCK EI 60</t>
  </si>
  <si>
    <t>VZT_2.11</t>
  </si>
  <si>
    <t>Ocelová konstrukce pod jednotku, jackel 60x80, pozinkovaná</t>
  </si>
  <si>
    <t>VZT_2.11.1</t>
  </si>
  <si>
    <t>Závěsy a spojovací materiál</t>
  </si>
  <si>
    <t>VZT_2.12</t>
  </si>
  <si>
    <t>VZT_2.13</t>
  </si>
  <si>
    <t>Montáž ve ztísněném prostoru</t>
  </si>
  <si>
    <t>VZT_2.14</t>
  </si>
  <si>
    <t>VZT_2.15</t>
  </si>
  <si>
    <t>-1356090978</t>
  </si>
  <si>
    <t>VZT_3</t>
  </si>
  <si>
    <t>Odvětrání sociálního zázemí 4.NP, VZT č.2</t>
  </si>
  <si>
    <t>VZT_3.1</t>
  </si>
  <si>
    <t>VZT_3.2</t>
  </si>
  <si>
    <t>Spiro o200 80% tvarovky</t>
  </si>
  <si>
    <t>VZT_3.3</t>
  </si>
  <si>
    <t>VZT_3.4</t>
  </si>
  <si>
    <t>CTB/4-1300/315 Ecowatt IP44 střešní ventilátor</t>
  </si>
  <si>
    <t>VZT_3.5</t>
  </si>
  <si>
    <t>MAA-CTB 1300/315 tlumič hluku pro ventilátory CTB</t>
  </si>
  <si>
    <t>VZT_3.6</t>
  </si>
  <si>
    <t>VZT_3.7</t>
  </si>
  <si>
    <t>VZT_3.8</t>
  </si>
  <si>
    <t>VZT_3.9</t>
  </si>
  <si>
    <t>-1720036152</t>
  </si>
  <si>
    <t>VZT_4</t>
  </si>
  <si>
    <t>Demontáže a zpětné montáže stávajících VZT</t>
  </si>
  <si>
    <t>VZT_4.1</t>
  </si>
  <si>
    <t>Demontáž potrubí čtyřhranné sk.1, 20% tvarovek</t>
  </si>
  <si>
    <t>VZT_4.2</t>
  </si>
  <si>
    <t>Montáž potrubí čtyřhranné sk.1, 20% tvarovek</t>
  </si>
  <si>
    <t>VZT_4.3</t>
  </si>
  <si>
    <t>Potrubí čtyřhranné sk.1</t>
  </si>
  <si>
    <t>VZT_4.4</t>
  </si>
  <si>
    <t>Požární izolace s odolností EI45</t>
  </si>
  <si>
    <t>VZT_4.5</t>
  </si>
  <si>
    <t>Oplechování</t>
  </si>
  <si>
    <t>VZT_4.6</t>
  </si>
  <si>
    <t>Demontáž systému přímého chlazení klima jednotky laboratoře vč. likvidace chladiva</t>
  </si>
  <si>
    <t>VZT_4.7</t>
  </si>
  <si>
    <t>Lešení</t>
  </si>
  <si>
    <t>VZT_5</t>
  </si>
  <si>
    <t>ÚTCH</t>
  </si>
  <si>
    <t>VZT_5.1</t>
  </si>
  <si>
    <t>Kazetový fancoil IWC i042</t>
  </si>
  <si>
    <t>VZT_5.2</t>
  </si>
  <si>
    <t>Vysokotlaký fancoil UT22 DOL kanálový podstropní + manžety</t>
  </si>
  <si>
    <t>VZT_5.3</t>
  </si>
  <si>
    <t>Reg. TN ventil TA-COMPACT-P 25 + EMO-T-NC 230 VAC/VDC řízení PWM</t>
  </si>
  <si>
    <t>VZT_5.4</t>
  </si>
  <si>
    <t>Reg. TN ventil TA-COMPACT-P 20 + EMO-T-NC 230 VAC/VDC řízení PWM</t>
  </si>
  <si>
    <t>VZT_5.5</t>
  </si>
  <si>
    <t>Izolační pouzdro EXT-OC-ZQ25-PT</t>
  </si>
  <si>
    <t>VZT_5.6</t>
  </si>
  <si>
    <t>Izolační pouzdro EXT-OC-ZQ20-PT</t>
  </si>
  <si>
    <t>VZT_5.7</t>
  </si>
  <si>
    <t>Ruční kohout R250DS 1"</t>
  </si>
  <si>
    <t>VZT_5.8</t>
  </si>
  <si>
    <t>Ruční kohout R250DS 3/4"</t>
  </si>
  <si>
    <t>VZT_5.9</t>
  </si>
  <si>
    <t>Ruční kohout R250DS 2"</t>
  </si>
  <si>
    <t>VZT_5.10</t>
  </si>
  <si>
    <t>Ruční kohout R250DS 5/4"</t>
  </si>
  <si>
    <t>VZT_5.11</t>
  </si>
  <si>
    <t>Reg. kohout R2025-16-S2 + ZR-EXT-01 + NR24A-SR řízení 0-10V</t>
  </si>
  <si>
    <t>VZT_5.12</t>
  </si>
  <si>
    <t>Reg. kohout R3025-10-S2 + NR24A-SR řízení 0-10V</t>
  </si>
  <si>
    <t>VZT_5.13</t>
  </si>
  <si>
    <t>Kulový kohout se servopohonem ON/OFF R2032</t>
  </si>
  <si>
    <t>VZT_5.14</t>
  </si>
  <si>
    <t>Kulový kohout se servopohonem ON/OFF R2025</t>
  </si>
  <si>
    <t>VZT_5.15</t>
  </si>
  <si>
    <t>Oběhové čerpadlo MAGNA1 25-60</t>
  </si>
  <si>
    <t>VZT_5.16</t>
  </si>
  <si>
    <t>Repase a zpětné montáž článkového tělesa ve strojovně VZT</t>
  </si>
  <si>
    <t>VZT_5.17</t>
  </si>
  <si>
    <t>HLAVA K 6000-00.500</t>
  </si>
  <si>
    <t>VZT_5.18</t>
  </si>
  <si>
    <t>ET 15 3511-02.000</t>
  </si>
  <si>
    <t>VZT_5.19</t>
  </si>
  <si>
    <t>EARE 15 0351-02.000</t>
  </si>
  <si>
    <t>VZT_5.20</t>
  </si>
  <si>
    <t>Konzole pro článkové těleso</t>
  </si>
  <si>
    <t>VZT_5.21</t>
  </si>
  <si>
    <t>Flexibilní připojovací potrubí 1", délka 600 mm, včetně šroubení</t>
  </si>
  <si>
    <t>VZT_5.22</t>
  </si>
  <si>
    <t>Flexibilní připojovací potrubí 3/4", délka 600 mm, včetně šroubení</t>
  </si>
  <si>
    <t>VZT_5.23</t>
  </si>
  <si>
    <t>Flexibilní připojovací potrubí 5/4", délka 600 mm, včetně šroubení</t>
  </si>
  <si>
    <t>VZT_5.24</t>
  </si>
  <si>
    <t>Trubka ocelová bezešvá 3/4" + izolace Armaflex AF 13 mm</t>
  </si>
  <si>
    <t>VZT_5.25</t>
  </si>
  <si>
    <t>Trubka ocelová bezešvá 1" + izolace Armaflex AF 13 mm</t>
  </si>
  <si>
    <t>VZT_5.27</t>
  </si>
  <si>
    <t>Trubka ocelová bezešvá 6/4" + izolace Armaflex AF 13 mm</t>
  </si>
  <si>
    <t>VZT_5.28</t>
  </si>
  <si>
    <t>Trubka ocelová bezešvá 2" + izolace Armaflex AF 13 mm</t>
  </si>
  <si>
    <t>VZT_5.29</t>
  </si>
  <si>
    <t>Trubka ocelová bezešvá 2" + izolace PIPO-ALS 30 mm</t>
  </si>
  <si>
    <t>VZT_5.30</t>
  </si>
  <si>
    <t>Trubka ocelová bezešvá 5/4" + izolace PIPO-ALS 30 mm</t>
  </si>
  <si>
    <t>VZT_5.31</t>
  </si>
  <si>
    <t>Trubka ocelová bezešvá 3/4" + izolace PIPO-ALS 30 mm</t>
  </si>
  <si>
    <t>VZT_5.32</t>
  </si>
  <si>
    <t>Odvzdušňovací ventil automatický</t>
  </si>
  <si>
    <t>VZT_5.33</t>
  </si>
  <si>
    <t>Protipožární bandáž CFS-B</t>
  </si>
  <si>
    <t>VZT_5.34</t>
  </si>
  <si>
    <t>Provizorní kotvení DN100 od podlahy</t>
  </si>
  <si>
    <t>VZT_5.35</t>
  </si>
  <si>
    <t>Tepelná izolace Armaflex AF 14,5 mm pro DN100</t>
  </si>
  <si>
    <t>VZT_5.36</t>
  </si>
  <si>
    <t>Barva základní antikorozní</t>
  </si>
  <si>
    <t>VZT_5.37</t>
  </si>
  <si>
    <t>VZT_5.26</t>
  </si>
  <si>
    <t>Trubka ocelová bezešvá 5/4" + izolace Armaflex AF 13 mm</t>
  </si>
  <si>
    <t>VZT_5.39</t>
  </si>
  <si>
    <t>Provizorní připojování a přepojování rozvodu chlazení blíže nespecifikováno</t>
  </si>
  <si>
    <t>VZT_5.40</t>
  </si>
  <si>
    <t>Vypuštění a napuštění soustavy, odvzdušnění, tlaková zkouška</t>
  </si>
  <si>
    <t>VZT_5.41</t>
  </si>
  <si>
    <t>Montáž</t>
  </si>
  <si>
    <t>VZT_5.38</t>
  </si>
  <si>
    <t>Provizorní zajištění vedení potrubí chladu DN100 ve 4.NP</t>
  </si>
  <si>
    <t>VZT_5.42</t>
  </si>
  <si>
    <t>Přesun hmot pro ústřední topení a chlazení do výšky 24 m</t>
  </si>
  <si>
    <t>-1765569024</t>
  </si>
  <si>
    <t>VZT_6</t>
  </si>
  <si>
    <t>Demontáže ve 4. a 5.NP</t>
  </si>
  <si>
    <t>VZT_6.1</t>
  </si>
  <si>
    <t>Demontáž fancoilu</t>
  </si>
  <si>
    <t>VZT_6.2</t>
  </si>
  <si>
    <t>Demontáž stávajícího připojení fancoilu</t>
  </si>
  <si>
    <t>VZT_6.3</t>
  </si>
  <si>
    <t>Kulový kohout Giacomini 3/4"</t>
  </si>
  <si>
    <t>VZT_6.4</t>
  </si>
  <si>
    <t>Zátka 3/4"</t>
  </si>
  <si>
    <t>VZT_6.5</t>
  </si>
  <si>
    <t>VZT_6.6</t>
  </si>
  <si>
    <t>Demontáž VZT jednotky</t>
  </si>
  <si>
    <t>VZT_6.7</t>
  </si>
  <si>
    <t>Demontáž otopného tělesa článkového ve strojovně VZT</t>
  </si>
  <si>
    <t>VZT_6.8</t>
  </si>
  <si>
    <t>Demontáž přímotopného tělesa ve strojovně VZT</t>
  </si>
  <si>
    <t>VZT_6.9</t>
  </si>
  <si>
    <t>Odvoz a likvidace demontovaných prvků</t>
  </si>
  <si>
    <t>-746654775</t>
  </si>
  <si>
    <t>VZT_7</t>
  </si>
  <si>
    <t>Dokladová část</t>
  </si>
  <si>
    <t>VZT_7.1</t>
  </si>
  <si>
    <t>Aktualizace knihovny VZT a ÚTCH - digitálního skutečného provedení stavby</t>
  </si>
  <si>
    <t>VZT_7.2</t>
  </si>
  <si>
    <t>Technická dokumentace a návody k provozování technických zařízení VZT a ÚTCH</t>
  </si>
  <si>
    <t>VZT_7.3</t>
  </si>
  <si>
    <t>Zaškolení obsluhy</t>
  </si>
  <si>
    <t>D.07 - Elektroinstalace - silnoproud</t>
  </si>
  <si>
    <t>Ing. Pavel Zdeněk, Dmýštice 49, 399 01 Milevsko</t>
  </si>
  <si>
    <t>Při použití této dokumentace ve stupnipro provádění stavby se předpokládá, že účastníci výběrového řízení budou na potřebné odborné úrovni, nezbytné k dopracování nezbytné realizační, výrobní a dílenské dokumentace, či jejich zajištění, stejně jako k následné realizaci díla, a budou plně zodpovědnÍ za odborné stanovení celkového rozsahu činností a prací včetně potřebného materiálu, nezbytných ke zhotovení díla, na základě údajů definovaných v této projektové dokumentaci. Účastníci výběrového řízení jsou při tvorbě cenové nabídky povinni zohlednit všechny další nezbytné náklady spojené s realizací díla, a to včetně těch, které nejsou přímo uvedeny, či přímo nevyplývají z této projektové dokumentace. Za případné chybějící položky v cenové nabídce, které budou potřebné pro realizaci díla, plně odpovídá účastník výběrového řízení. Souhlas s výše uvedeným vyjadřuje každý účastník výběrového řízení podáním cenové nabídky.</t>
  </si>
  <si>
    <t>M - Práce a dodávky M</t>
  </si>
  <si>
    <t xml:space="preserve">    D1 - Elektroinstalace</t>
  </si>
  <si>
    <t xml:space="preserve">    D2 - Hromosvod</t>
  </si>
  <si>
    <t xml:space="preserve">    D3 - Zemní a pomocné stavební práce</t>
  </si>
  <si>
    <t>OST - Ostatní</t>
  </si>
  <si>
    <t xml:space="preserve">    0 - Vedlejší rozpočtové náklady</t>
  </si>
  <si>
    <t xml:space="preserve">    HZS - Hodinové zúčtovací sazby</t>
  </si>
  <si>
    <t xml:space="preserve">    D4 - EZS</t>
  </si>
  <si>
    <t xml:space="preserve">    D5 - Optika</t>
  </si>
  <si>
    <t xml:space="preserve">    D6 - Telekomunikace, datové kabely</t>
  </si>
  <si>
    <t>Práce a dodávky M</t>
  </si>
  <si>
    <t>D1</t>
  </si>
  <si>
    <t>Elektroinstalace</t>
  </si>
  <si>
    <t>741</t>
  </si>
  <si>
    <t>Demontáž stávajících páteřních kabelových tras, osvětlení, kabelů – (nutné označení kabelů pro další opětovné napojení). Rozvody ve stěnách a v podlaze zůstanou zachovány. Ekologická likvidace demontovaného materiálu</t>
  </si>
  <si>
    <t>742</t>
  </si>
  <si>
    <t>Napojení stávajících obvodů – před demontáží střechy se u stropu kabely označí, odstřihnou, po instalaci nové střechy se přes elektroinstalační krabici napojí na nové kabely</t>
  </si>
  <si>
    <t>743</t>
  </si>
  <si>
    <t>Vyhledání vývodů, označení místa napojení</t>
  </si>
  <si>
    <t>744</t>
  </si>
  <si>
    <t>Montáž trubka plastová ohebná D 23 mm uložená pevně</t>
  </si>
  <si>
    <t>345710510</t>
  </si>
  <si>
    <t>trubka elektroinstalační ohebná D23 mm, kompletní včetně příchytek</t>
  </si>
  <si>
    <t>743312120</t>
  </si>
  <si>
    <t>Montáž lišt a kanálků elektroinstalačních se spojkami, ohyby a rohy a s nasunutím do krabic vkládacích s víčkem, šířky do 40 mm</t>
  </si>
  <si>
    <t>345718350</t>
  </si>
  <si>
    <t>lišta elektroinstalační vkládací 24 x 22</t>
  </si>
  <si>
    <t>741112001</t>
  </si>
  <si>
    <t>Montáž krabic elektroinstalačních bez napojení na trubky a lišty, demontáže a montáže víčka a přístroje protahovacích nebo odbočných zapuštěných plastových kruhových, typ KU 68/2-1902, KO97</t>
  </si>
  <si>
    <t>34571511</t>
  </si>
  <si>
    <t>materiál úložný elektroinstalační krabice přístrojové instalační z plastické hmoty KP 68/2-1901  500 V,  D69 x 30mm</t>
  </si>
  <si>
    <t>743424121</t>
  </si>
  <si>
    <t xml:space="preserve">Montáž krabic pancéřových bez napojení na trubky a lišty a demontáže a montáže víčka rozvodek se zapojením vodičů na svorkovnici plastových čtyřhranných </t>
  </si>
  <si>
    <t>345714280</t>
  </si>
  <si>
    <t>krabice pancéřová z PH 117x117x58 mm svorkovnicí krabicovou</t>
  </si>
  <si>
    <t>741130001</t>
  </si>
  <si>
    <t>Ukončení vodičů izolovaných s označením a zapojením v rozváděči nebo na přístroji, průřezu žíly do 2,5 mm2</t>
  </si>
  <si>
    <t>745</t>
  </si>
  <si>
    <t>napojení jednofázového koncového spotřebiče do průřezu 4mm2</t>
  </si>
  <si>
    <t>743552121</t>
  </si>
  <si>
    <t>Montáž žlab kovový šířky do 50 mm bez víka</t>
  </si>
  <si>
    <t>3401</t>
  </si>
  <si>
    <t>žlab kabelový drátěný pozinkovaný 2m/ks 50X50 včetně spojovacích a nosných prvků</t>
  </si>
  <si>
    <t>743552123</t>
  </si>
  <si>
    <t>Montáž žlab kovový šířky do 125 mm bez víka</t>
  </si>
  <si>
    <t>3402</t>
  </si>
  <si>
    <t>žlab kabelový drátěný pozinkovaný 2m/ks 100X50 včetně spojovacích a nosných prvků</t>
  </si>
  <si>
    <t>743552125</t>
  </si>
  <si>
    <t>Montáž žlab kovový šířky do 500 mm bez víka</t>
  </si>
  <si>
    <t>3403</t>
  </si>
  <si>
    <t>žlab kabelový drátěný pozinkovaný 2m/ks 200X50 včetně spojovacích a nosných prvků</t>
  </si>
  <si>
    <t>746</t>
  </si>
  <si>
    <t>Kabelová příchytka pro stahovací pásek</t>
  </si>
  <si>
    <t>3404</t>
  </si>
  <si>
    <t>747112011</t>
  </si>
  <si>
    <t>Montáž spínačů jedno nebo dvoupólových polozapuštěných nebo zapuštěných se zapojením vodičů, bezšroubové připojení, vypínačů řazení 1-jednopólových</t>
  </si>
  <si>
    <t>3405</t>
  </si>
  <si>
    <t>kompletní spínač jednopólový 10A bílý + kryt</t>
  </si>
  <si>
    <t>747112031</t>
  </si>
  <si>
    <t>Montáž spínačů jedno nebo dvoupólových polozapuštěných nebo zapuštěných se zapojením vodičů, bezšroubové připojení, přepínačů řazení 5-sériových</t>
  </si>
  <si>
    <t>3406</t>
  </si>
  <si>
    <t>Kompletní spínač řazení 5 10A bílý + kryt</t>
  </si>
  <si>
    <t>747112032</t>
  </si>
  <si>
    <t>Montáž spínačů jedno nebo dvoupólových polozapuštěných nebo zapuštěných se zapojením vodičů, bezšroubové připojení, přepínačů řazení 6-střídavých</t>
  </si>
  <si>
    <t>3407</t>
  </si>
  <si>
    <t>kompletní přepínač střídavý řazení 6 10A bílý + kryt</t>
  </si>
  <si>
    <t>747112033</t>
  </si>
  <si>
    <t>Montáž spínačů jedno nebo dvoupólových polozapuštěných nebo zapuštěných se zapojením vodičů, bezšroubové připojení, přepínačů řazení 7-křížových</t>
  </si>
  <si>
    <t>3408</t>
  </si>
  <si>
    <t>kompletní přepínač křížový řazení 7 10A bílý + kryt</t>
  </si>
  <si>
    <t>747112022</t>
  </si>
  <si>
    <t>Montáž spínačů jedno nebo dvoupólových polozapuštěných nebo zapuštěných se zapojením vodičů bezšroubové připojení ovladačů, řazení 1/0-tlačítkových zapínacích</t>
  </si>
  <si>
    <t>3409</t>
  </si>
  <si>
    <t>kompletní ovládač řazení 1/0 10A bílý + kryt</t>
  </si>
  <si>
    <t>741313002</t>
  </si>
  <si>
    <t>Montáž zásuvek domovních se zapojením vodičů bezšroubové připojení polozapuštěných nebo zapuštěných 10/16 A, provedení 2P + PE dvojí zapojení pro průběžnou montáž</t>
  </si>
  <si>
    <t>345551230</t>
  </si>
  <si>
    <t>zásuvka 2násobná 16A bílá, bílá</t>
  </si>
  <si>
    <t>3410</t>
  </si>
  <si>
    <t>Doplnění stávajícího rozváděče RMS 19a a RMS 20 o nové obvody, přezbrojení vývodů na osvětlení apod.</t>
  </si>
  <si>
    <t>741210001</t>
  </si>
  <si>
    <t>Montáž rozvodnic oceloplechových nebo plastových bez zapojení vodičů běžných, hmotnosti do 20 kg</t>
  </si>
  <si>
    <t>3411</t>
  </si>
  <si>
    <t>Nová rozvodnice pro třídicí linku, modulová plastová rozvodnice, cca 36 modulů, rozvodnice bude pro vývody na UPS, přívod z UPS  a vývody pro linku, napajení stávajícím kabelem</t>
  </si>
  <si>
    <t>748123127</t>
  </si>
  <si>
    <t>Montáž svítidel LED se zapojením vodičů bytových nebo společenských místností přisazených stropních reflektorových lištový systém</t>
  </si>
  <si>
    <t>748121112</t>
  </si>
  <si>
    <t>Montáž svítidel LED se zapojením vodičů bytových nebo společenských místností stropních přisazených 1 zdroj s krytem</t>
  </si>
  <si>
    <t>3412</t>
  </si>
  <si>
    <t>Svítidlo stropní lištový systém S1 – LED 5000lm 840 ET, parametry viz. PD, kompletní  včetně příslušenství</t>
  </si>
  <si>
    <t>3413</t>
  </si>
  <si>
    <t>Svítidlo stropní lištový systém S1D – LED 5000lm 840 ETDD, parametry viz. PD, kompletní  včetně příslušenství</t>
  </si>
  <si>
    <t>3414</t>
  </si>
  <si>
    <t>Svítidlo stropní S2 – LED 3600lm 840 ET, parametry viz. PD, kompletní  včetně příslušenství</t>
  </si>
  <si>
    <t>3415</t>
  </si>
  <si>
    <t>Svítidlo stropní S2.1 – LED 3600lm 840 ET, parametry viz. PD, kompletní  včetně příslušenství</t>
  </si>
  <si>
    <t>3416</t>
  </si>
  <si>
    <t>Svítidlo stropní S3 – LED 2300lm 840 ET, parametry viz. PD, kompletní  včetně příslušenství</t>
  </si>
  <si>
    <t>3417</t>
  </si>
  <si>
    <t>Svítidlo stropní S3.1 – LED 6000lm 840 ET, parametry viz. PD, kompletní  včetně příslušenství</t>
  </si>
  <si>
    <t>3418</t>
  </si>
  <si>
    <t>Svítidlo stropní S4 – LED 2000lm 840 ET, parametry viz. PD, kompletní  včetně příslušenství</t>
  </si>
  <si>
    <t>3419</t>
  </si>
  <si>
    <t>Svítidlo stropní S5 – LED 3800lm 840 ET, parametry viz. PD, kompletní  včetně příslušenství</t>
  </si>
  <si>
    <t>3420</t>
  </si>
  <si>
    <t>Svítidlo nouzové N1 – parametry viz. PD, kompletní  včetně příslušenství</t>
  </si>
  <si>
    <t>3421</t>
  </si>
  <si>
    <t>Svítidlo nouzové NP – parametry viz. PD, kompletní  včetně příslušenství</t>
  </si>
  <si>
    <t>3422</t>
  </si>
  <si>
    <t>DALI Repeater SO – do rozváděče – 72mm (DIN 4 moduly) … kompletní včetně montáže</t>
  </si>
  <si>
    <t>3423</t>
  </si>
  <si>
    <t>Poplatek za recyklaci svítidel</t>
  </si>
  <si>
    <t>210220452</t>
  </si>
  <si>
    <t>Montáž hromosvodného vedení ochranných prvků a doplňků ochranného pospojování pevně</t>
  </si>
  <si>
    <t>34141359</t>
  </si>
  <si>
    <t>vodič ohebný s Cu jádrem propojovací pro 450/750V 16mm2</t>
  </si>
  <si>
    <t>34141357</t>
  </si>
  <si>
    <t>vodič ohebný s Cu jádrem propojovací pro 450/750V 6mm2</t>
  </si>
  <si>
    <t>34141356</t>
  </si>
  <si>
    <t>vodič ohebný s Cu jádrem propojovací pro 450/750V 4mm2</t>
  </si>
  <si>
    <t>210280003</t>
  </si>
  <si>
    <t>Zkoušky a prohlídky elektrických rozvodů a zařízení celková prohlídka, zkoušení, měření a vyhotovení revizní zprávy pro objem montážních prací přes 500 do 1000 tisíc Kč</t>
  </si>
  <si>
    <t>210280010</t>
  </si>
  <si>
    <t>Zkoušky a prohlídky elektrických rozvodů a zařízení celková prohlídka, zkoušení, měření a vyhotovení revizní zprávy pro objem montážních prací Příplatek k ceně -0003 za každých dalších i započatých 500 tisíc Kč přes 1000 tisíc Kč</t>
  </si>
  <si>
    <t>210280101</t>
  </si>
  <si>
    <t>Zkoušky a prohlídky rozvodných zařízení kontrola rozváděčů nn, (1 pole) silových, hmotnosti do 200 kg</t>
  </si>
  <si>
    <t>748992300</t>
  </si>
  <si>
    <t>Zkoušky a prohlídky osvětlovacího zařízení měření intenzity osvětlení na pracovišti do 50 svítidel</t>
  </si>
  <si>
    <t>747</t>
  </si>
  <si>
    <t>Protipožární utěsnění kabelových prostupů dle ČSN 33 2000-5-52 ed.2</t>
  </si>
  <si>
    <t>3424</t>
  </si>
  <si>
    <t>Provedení protipožárního zabezpečení prostupů EI30 pomocí minerální plsti 140kg/m3 a protipožárního povlaku, provedení oprávněnou osobou včetně certifikátu</t>
  </si>
  <si>
    <t>744241110</t>
  </si>
  <si>
    <t>Montáž izolovaných kabelů měděných bez ukončení do 1 kV uložených pevně CYKY, CYKYD, CYKYDY, NYM, NYY, YSLY, 750 V, počtu a průřezu žil do 35 mm2</t>
  </si>
  <si>
    <t>3425</t>
  </si>
  <si>
    <t>kabely silové s měděným jádrem pro jmenovité napětí 750 V CYKY – O  RE průřez   Cu 3 x 1,5</t>
  </si>
  <si>
    <t>3426</t>
  </si>
  <si>
    <t>kabely silové s měděným jádrem pro jmenovité napětí 750 V CYKY – J  RE průřez   Cu 3 x 1,5</t>
  </si>
  <si>
    <t>3427</t>
  </si>
  <si>
    <t>kabely silové s měděným jádrem pro jmenovité napětí 750 V CYKY – J  RE průřez   Cu 3 x 2,5</t>
  </si>
  <si>
    <t>3429</t>
  </si>
  <si>
    <t>kabely silové s měděným jádrem pro jmenovité napětí 750 V CYKY – J  RE průřez   Cu 5 x 2,5</t>
  </si>
  <si>
    <t>3430</t>
  </si>
  <si>
    <t>kabely silové s měděným jádrem pro jmenovité napětí 750 V CYKY – J  RE průřez   Cu 5 x 4</t>
  </si>
  <si>
    <t>3431</t>
  </si>
  <si>
    <t>kabely silové s měděným jádrem pro jmenovité napětí 750 V CYKY – O  RE průřez   Cu 5 x 6</t>
  </si>
  <si>
    <t>3432</t>
  </si>
  <si>
    <t>kabely silové s měděným jádrem pro jmenovité napětí 750 V CYKY – J  RE průřez   Cu 5 x 16</t>
  </si>
  <si>
    <t>3433</t>
  </si>
  <si>
    <t>kabely silové s měděným jádrem pro jmenovité napětí 750 V CYKY – J  RE průřez   Cu 7 x 1,5</t>
  </si>
  <si>
    <t>3434</t>
  </si>
  <si>
    <t>Ostatní potřebné blíže nespecifikované položky, podružný a montážní materiál</t>
  </si>
  <si>
    <t>D2</t>
  </si>
  <si>
    <t>Hromosvod</t>
  </si>
  <si>
    <t>748</t>
  </si>
  <si>
    <t>Kompletní demontáž stávající hromosvodu včetně ekologické likvidace vzniklého odpadu</t>
  </si>
  <si>
    <t>749</t>
  </si>
  <si>
    <t>Montáž příchytky svodu</t>
  </si>
  <si>
    <t>3435</t>
  </si>
  <si>
    <t>Příchytka pro svod</t>
  </si>
  <si>
    <t>750</t>
  </si>
  <si>
    <t>Montáž hromosvodného vedení svodových drátů nebo lan, D do 10 mm včetně montáže popěr</t>
  </si>
  <si>
    <t>3436</t>
  </si>
  <si>
    <t>Podpěra vedení na střechu pro stojatý falc</t>
  </si>
  <si>
    <t>3437</t>
  </si>
  <si>
    <t>Drát Cu 8mm</t>
  </si>
  <si>
    <t>751</t>
  </si>
  <si>
    <t>Montáž svorky hormosvodové</t>
  </si>
  <si>
    <t>3438</t>
  </si>
  <si>
    <t>Svorka hromosvodová Cu (Spojovací, na konstrukci, okapová, na atiku,křížová, zkušební, apod.)</t>
  </si>
  <si>
    <t>752</t>
  </si>
  <si>
    <t>Montáž jímacích tyčí délky do 3 m</t>
  </si>
  <si>
    <t>3439</t>
  </si>
  <si>
    <t>Jímací tyč, CU, délka 1,0m, svorka jímací tyče SJ1</t>
  </si>
  <si>
    <t>3440</t>
  </si>
  <si>
    <t>Jímací tyč, CU, délka 1,5m, svorka jímací tyče SJ1</t>
  </si>
  <si>
    <t>3441</t>
  </si>
  <si>
    <t>Ochrana proti korozi při přechodu země-vzduch</t>
  </si>
  <si>
    <t>3442</t>
  </si>
  <si>
    <t>Pořízení fotodokumentace během výstavby skrytých svodů v betonových sloupech</t>
  </si>
  <si>
    <t>3443</t>
  </si>
  <si>
    <t>Revize hromosvodu</t>
  </si>
  <si>
    <t>D3</t>
  </si>
  <si>
    <t>Zemní a pomocné stavební práce</t>
  </si>
  <si>
    <t>460680593</t>
  </si>
  <si>
    <t>Prorážení otvorů a ostatní bourací práce vysekání rýh pro montáž trubek a kabelů v cihelných zdech hloubky přes 3 do 5 cm a šířky přes 5 do 7 cm</t>
  </si>
  <si>
    <t>460680702</t>
  </si>
  <si>
    <t>Prorážení otvorů a ostatní bourací práce bourání podlah a mazanin betonových, tloušťky přes 15 do 30 cm</t>
  </si>
  <si>
    <t>460710043</t>
  </si>
  <si>
    <t>Vyplnění rýh a otvorů vyplnění a omítnutí rýh ve stěnách hloubky přes 3 do 5 cm a šířky přes 5 do 7 cm</t>
  </si>
  <si>
    <t>OST</t>
  </si>
  <si>
    <t>Ostatní</t>
  </si>
  <si>
    <t>Doprava materiálu</t>
  </si>
  <si>
    <t>262144</t>
  </si>
  <si>
    <t>045002000</t>
  </si>
  <si>
    <t>Kompletační a koordinační činnost</t>
  </si>
  <si>
    <t>Vzorkování svítidel za účelem schválení investorem. Schvalovat se bude jak vzhled, tak parametry – barva světla, činitel oslnění apod. Tak, aby provoz svítidel nezpůsoboval únavu očí a neměla negativní vliv na lidský organismus</t>
  </si>
  <si>
    <t>Nastavení dodaných zařízení a kompletů, včetně jejich zprovoznění, zkušební provoz v místnosti 333</t>
  </si>
  <si>
    <t>04</t>
  </si>
  <si>
    <t>Provozní a funkční zkoušky</t>
  </si>
  <si>
    <t>05</t>
  </si>
  <si>
    <t>Zajištění dokladů, nutných pro uvedení stavby do užívání</t>
  </si>
  <si>
    <t>06</t>
  </si>
  <si>
    <t>Zajištění nezbytných dokladů a podkladů a uvedení zařízení do provozu</t>
  </si>
  <si>
    <t>013334000</t>
  </si>
  <si>
    <t>Zajištění potřebné realizační, výrobně technické, montážní, či dílenské dokumentace</t>
  </si>
  <si>
    <t>092203000</t>
  </si>
  <si>
    <t>HZS</t>
  </si>
  <si>
    <t>Hodinové zúčtovací sazby</t>
  </si>
  <si>
    <t>HZS 030</t>
  </si>
  <si>
    <t>Přípravné a pomocné práce mimo specifikaci</t>
  </si>
  <si>
    <t>hodin</t>
  </si>
  <si>
    <t>D4</t>
  </si>
  <si>
    <t>EZS</t>
  </si>
  <si>
    <t>D4.01</t>
  </si>
  <si>
    <t>Kabelový žlab kovový plný šířky 150 mm s přepážkou a víkem vč. kotvícího a spojovacího materiálu</t>
  </si>
  <si>
    <t>512</t>
  </si>
  <si>
    <t>-1514571019</t>
  </si>
  <si>
    <t>D5</t>
  </si>
  <si>
    <t>Optika</t>
  </si>
  <si>
    <t>D5.01</t>
  </si>
  <si>
    <t>Vyvěšení optického kabelu bez přerušení provozu ochrana během výstavby</t>
  </si>
  <si>
    <t>1123769111</t>
  </si>
  <si>
    <t>D5.02</t>
  </si>
  <si>
    <t>Kabelový žlab celokovový šířky 100 mm s víkem vč. kotvícího a spojovacího materiálu</t>
  </si>
  <si>
    <t>1046924062</t>
  </si>
  <si>
    <t>D5.03</t>
  </si>
  <si>
    <t>Zpětná montáž optického kabelu do žlabu</t>
  </si>
  <si>
    <t>-784455540</t>
  </si>
  <si>
    <t>D6</t>
  </si>
  <si>
    <t>Telekomunikace, datové kabely</t>
  </si>
  <si>
    <t>D6.01</t>
  </si>
  <si>
    <t>Vyvěšení datových kabelů a telefonní linky, ochrana během výstavby</t>
  </si>
  <si>
    <t>899343620</t>
  </si>
  <si>
    <t>D6.02</t>
  </si>
  <si>
    <t>Kabelový žlab 100x50 mm kovový plný</t>
  </si>
  <si>
    <t>-1348688643</t>
  </si>
  <si>
    <t>D6.03</t>
  </si>
  <si>
    <t>Oprava datových kabelů a telefonní linky (20%)</t>
  </si>
  <si>
    <t>-1843452929</t>
  </si>
  <si>
    <t>D6.04</t>
  </si>
  <si>
    <t>Zpětná montáž do kabelového žlabu</t>
  </si>
  <si>
    <t>-154650521</t>
  </si>
  <si>
    <t>D.09 - Měření a regulace</t>
  </si>
  <si>
    <t>Ing. Jan Anděra, Kamelova 3270/4, 106 00 Praha 6</t>
  </si>
  <si>
    <t>Důležité upozornění: - Dodavatel profese MaR bere na vědomí, že kontrola výkazu výměr jednotlivých položek je součástí zadávacích podmínek. - Všechny položky budou oceňovány a dodávány plně funkční, včetně upevňovacích prvků a dalšího příslušenství. - Při zpracování cenové nabídky provedení díla je nutné vycházet ze všech částí dokumentace.</t>
  </si>
  <si>
    <t>01 - Periferie řídicího systému MaR</t>
  </si>
  <si>
    <t>02 - Přístroje řídícího systému MaR</t>
  </si>
  <si>
    <t>03 - Rozváděče a rozvodnice</t>
  </si>
  <si>
    <t>04 - Elektromontážní práce a materiál</t>
  </si>
  <si>
    <t xml:space="preserve">    04.01 - Kabely a vodiče</t>
  </si>
  <si>
    <t xml:space="preserve">    04.02 - Kabelové žlaby, trubky a lišty</t>
  </si>
  <si>
    <t xml:space="preserve">    04.03 - Ostatní elektroinstalační materiál</t>
  </si>
  <si>
    <t xml:space="preserve">    04.04 - Elektroinstalace</t>
  </si>
  <si>
    <t>05 - Ostatní položky</t>
  </si>
  <si>
    <t>Periferie řídicího systému MaR</t>
  </si>
  <si>
    <t>Kanálový snímač teploty, 24V AC/DC, 0-10V DC</t>
  </si>
  <si>
    <t>Poznámka k položce:_x000D_
Rozváděč: R-VZT6; Zařízení: IRC329; Přístroj: TA1 - TA5; Referenční typ standardu: KTM1-U, 250mm (DOMAT)</t>
  </si>
  <si>
    <t>Snímač diferenčního tlaku vzduchu, -5000…5000Pa, 0-10V DC</t>
  </si>
  <si>
    <t>Poznámka k položce:_x000D_
Rozváděč: R-VZT6; Zařízení: IRC329; Přístroj: PC1, PC2; Referenční typ standardu: DF050-U (DOMAT)</t>
  </si>
  <si>
    <t>Kanálové čidlo vlhkosti, 24V AC/DC, 0..10 V, IP65</t>
  </si>
  <si>
    <t>Poznámka k položce:_x000D_
Rozváděč: R-VZT6; Zařízení: IRC329; Přístroj: HC1; Referenční typ standardu: KFF-U (DOMAT)</t>
  </si>
  <si>
    <t>Kanálový hlídač proudění vzduchu, mechanický</t>
  </si>
  <si>
    <t>Poznámka k položce:_x000D_
Rozváděč: R-VZT6; Zařízení: IRC329; Přístroj: FS1; Referenční typ standardu: WFS-1EPL (DOMAT)</t>
  </si>
  <si>
    <t>Kanálový hygrostat, mechanický</t>
  </si>
  <si>
    <t>Poznámka k položce:_x000D_
Rozváděč: R-VZT6; Zařízení: IRC329; Přístroj: HS1; Referenční typ standardu: KH-10U (DOMAT)</t>
  </si>
  <si>
    <t>Nástěnné tlačítko, bez aretace</t>
  </si>
  <si>
    <t>Poznámka k položce:_x000D_
Rozváděč: R-VZT6; Zařízení: IRC329; Přístroj: TL1, TL2; Referenční typ standardu: (ABB)</t>
  </si>
  <si>
    <t>Nástěnný ovladač, LCD, korekce nast., 24V, T, rH, CO2, Modbus RS485</t>
  </si>
  <si>
    <t>Poznámka k položce:_x000D_
Rozváděč: R-VZT6; Zařízení: IRC329; Přístroj: RC1; Referenční typ standardu: UI905BL (DOMAT)</t>
  </si>
  <si>
    <t>Nástěnný snímač T, rH, CO2, VOC, 24V AC/DC, Modbus RS485</t>
  </si>
  <si>
    <t>Poznámka k položce:_x000D_
Rozváděč: R-VZT6; Zařízení: IRC329; Přístroj: DQ1.1 - DQ1.5; Referenční typ standardu: RFTM-LQ-CO2 MOD (DOMAT)</t>
  </si>
  <si>
    <t>Regulátor průtoku vzduchu, 24V AC/DC, 0-10V DC</t>
  </si>
  <si>
    <t>Poznámka k položce:_x000D_
Rozváděč: R-VZT6; Zařízení: IRC329; Přístroj: RPx.y; Dodávka profese VZT</t>
  </si>
  <si>
    <t>01.10</t>
  </si>
  <si>
    <t>Regulační ventily včetně servopohonů 24V AC/DC, PWM</t>
  </si>
  <si>
    <t>Poznámka k položce:_x000D_
Rozváděč: R-VZT6; Zařízení: IRC329; Přístroj: Vx.y; Dodávka profese VZT</t>
  </si>
  <si>
    <t>01.11</t>
  </si>
  <si>
    <t>Karta rozšíření I/O pro externí ovládání a signalizaci (přísl. Zvlhčovačů)</t>
  </si>
  <si>
    <t>Poznámka k položce:_x000D_
Rozváděč: R-VZT6; Zařízení: IRC329; Přístroj: HU1, HU2; Dodávka profese VZT</t>
  </si>
  <si>
    <t>01.12</t>
  </si>
  <si>
    <t>Nástěnný snímač T, CO2, 24V AC/DC, Modbus RS485</t>
  </si>
  <si>
    <t>Poznámka k položce:_x000D_
Rozváděč: R-VZT6; Zařízení: IRC331; Přístroj: DQ1.1; Referenční typ standardu: UI9000 (DOMAT)</t>
  </si>
  <si>
    <t>01.13</t>
  </si>
  <si>
    <t>Poznámka k položce:_x000D_
Rozváděč: R-VZT6; Zařízení: IRC331; Přístroj: RPx.y; Dodávka profese VZT</t>
  </si>
  <si>
    <t>01.14</t>
  </si>
  <si>
    <t>Regulační ventil včetně servopohonů 230V, PWM</t>
  </si>
  <si>
    <t>Poznámka k položce:_x000D_
Rozváděč: R-VZT6; Zařízení: IRC331; Přístroj: V1.1; Dodávka profese VZT</t>
  </si>
  <si>
    <t>01.15</t>
  </si>
  <si>
    <t>Nástěnný ovladač, LCD, korekce nast., 24V, T, CO2, Modbus RS485</t>
  </si>
  <si>
    <t>Poznámka k položce:_x000D_
Rozváděč: R-VZT6; Zařízení: IRC332x; Přístroj: RC1; Referenční typ standardu: UI905BL (DOMAT)</t>
  </si>
  <si>
    <t>01.16</t>
  </si>
  <si>
    <t>Poznámka k položce:_x000D_
Rozváděč: R-VZT6; Zařízení: IRC332x; Přístroj: DQ1.1; Referenční typ standardu: UI9000 (DOMAT)</t>
  </si>
  <si>
    <t>01.17</t>
  </si>
  <si>
    <t>Poznámka k položce:_x000D_
Rozváděč: R-VZT6; Zařízení: IRC332; Přístroj: RPx.y; Dodávka profese VZT</t>
  </si>
  <si>
    <t>01.18</t>
  </si>
  <si>
    <t>Poznámka k položce:_x000D_
Rozváděč: R-VZT6; Zařízení: IRC332x; Přístroj: Vx.y; Dodávka profese VZT</t>
  </si>
  <si>
    <t>01.19</t>
  </si>
  <si>
    <t>Poznámka k položce:_x000D_
Rozváděč: R-VZT6; Zařízení: IRC333; Přístroj: TA1 - TA4; Referenční typ standardu: KTM1-U, 250mm (DOMAT)</t>
  </si>
  <si>
    <t>01.20</t>
  </si>
  <si>
    <t>Poznámka k položce:_x000D_
Rozváděč: R-VZT6; Zařízení: IRC333x; Přístroj: RC1; Referenční typ standardu: UI905BL (DOMAT)</t>
  </si>
  <si>
    <t>01.21</t>
  </si>
  <si>
    <t>Poznámka k položce:_x000D_
Rozváděč: R-VZT6; Zařízení: IRC333x; Přístroj: DQ1.1; Referenční typ standardu: UI9000 (DOMAT)</t>
  </si>
  <si>
    <t>01.22</t>
  </si>
  <si>
    <t>Poznámka k položce:_x000D_
Rozváděč: R-VZT6; Zařízení: IRC333; Přístroj: RPx.y; Dodávka profese VZT</t>
  </si>
  <si>
    <t>01.23</t>
  </si>
  <si>
    <t>Poznámka k položce:_x000D_
Rozváděč: R-VZT6; Zařízení: IRC333x; Přístroj: Vx.y; Dodávka profese VZT</t>
  </si>
  <si>
    <t>01.24</t>
  </si>
  <si>
    <t>Poznámka k položce:_x000D_
Rozváděč: R-VZT6; Zařízení: IRC335; Přístroj: RC1; Referenční typ standardu: UI905BL (DOMAT)</t>
  </si>
  <si>
    <t>01.25</t>
  </si>
  <si>
    <t>Poznámka k položce:_x000D_
Rozváděč: R-VZT6; Zařízení: IRC335; Přístroj: RPx.y; Dodávka profese VZT</t>
  </si>
  <si>
    <t>01.26</t>
  </si>
  <si>
    <t>Poznámka k položce:_x000D_
Rozváděč: R-VZT6; Zařízení: IRC337; Přístroj: DQ1.1; Referenční typ standardu: UI9000 (DOMAT)</t>
  </si>
  <si>
    <t>01.27</t>
  </si>
  <si>
    <t>Poznámka k položce:_x000D_
Rozváděč: R-VZT6; Zařízení: IRC337; Přístroj: RPx.y; Dodávka profese VZT</t>
  </si>
  <si>
    <t>01.28</t>
  </si>
  <si>
    <t>Poznámka k položce:_x000D_
Rozváděč: R-VZT6; Zařízení: IRC369; Přístroj: HC1; Referenční typ standardu: KFF-U (DOMAT)</t>
  </si>
  <si>
    <t>01.29</t>
  </si>
  <si>
    <t>Poznámka k položce:_x000D_
Rozváděč: R-VZT6; Zařízení: IRC369; Přístroj: FS1; Referenční typ standardu: WFS-1EPL (DOMAT)</t>
  </si>
  <si>
    <t>01.30</t>
  </si>
  <si>
    <t>Poznámka k položce:_x000D_
Rozváděč: R-VZT6; Zařízení: IRC369; Přístroj: HS1; Referenční typ standardu: KH-10U (DOMAT)</t>
  </si>
  <si>
    <t>01.31</t>
  </si>
  <si>
    <t>Nástěnný snímač T, CO2, VOC, 24V AC/DC, Modbus RS485</t>
  </si>
  <si>
    <t>Poznámka k položce:_x000D_
Rozváděč: R-VZT6; Zařízení: IRC369; Přístroj: DQ1.1; Referenční typ standardu: UI9000 (DOMAT)</t>
  </si>
  <si>
    <t>01.32</t>
  </si>
  <si>
    <t>Poznámka k položce:_x000D_
Rozváděč: R-VZT6; Zařízení: IRC369; Přístroj: RPx.y; Dodávka profese VZT</t>
  </si>
  <si>
    <t>01.33</t>
  </si>
  <si>
    <t>Poznámka k položce:_x000D_
Rozváděč: R-VZT6; Zařízení: IRC369; Přístroj: HU1; Dodávka profese VZT</t>
  </si>
  <si>
    <t>01.34</t>
  </si>
  <si>
    <t>Poznámka k položce:_x000D_
Rozváděč: R-VZT6; Zařízení: IRC372; Přístroj: HC1; Referenční typ standardu: KFF-U (DOMAT)</t>
  </si>
  <si>
    <t>01.35</t>
  </si>
  <si>
    <t>Poznámka k položce:_x000D_
Rozváděč: R-VZT6; Zařízení: IRC372; Přístroj: FS1; Referenční typ standardu: WFS-1EPL (DOMAT)</t>
  </si>
  <si>
    <t>01.36</t>
  </si>
  <si>
    <t>Poznámka k položce:_x000D_
Rozváděč: R-VZT6; Zařízení: IRC372; Přístroj: HS1; Referenční typ standardu: KH-10U (DOMAT)</t>
  </si>
  <si>
    <t>01.37</t>
  </si>
  <si>
    <t>Poznámka k položce:_x000D_
Rozváděč: R-VZT6; Zařízení: IRC372; Přístroj: DQ1.1; Referenční typ standardu: UI9000 (DOMAT)</t>
  </si>
  <si>
    <t>01.38</t>
  </si>
  <si>
    <t>Poznámka k položce:_x000D_
Rozváděč: R-VZT6; Zařízení: IRC372; Přístroj: RPx.y; Dodávka profese VZT</t>
  </si>
  <si>
    <t>01.39</t>
  </si>
  <si>
    <t>Poznámka k položce:_x000D_
Rozváděč: R-VZT6; Zařízení: IRC372; Přístroj: HU1; Dodávka profese VZT</t>
  </si>
  <si>
    <t>01.40</t>
  </si>
  <si>
    <t>Poznámka k položce:_x000D_
Rozváděč: R-VZT6; Zařízení: IRC381; Přístroj: HC1; Referenční typ standardu: KFF-U (DOMAT)</t>
  </si>
  <si>
    <t>01.41</t>
  </si>
  <si>
    <t>Poznámka k položce:_x000D_
Rozváděč: R-VZT6; Zařízení: IRC381; Přístroj: FS1; Referenční typ standardu: WFS-1EPL (DOMAT)</t>
  </si>
  <si>
    <t>01.42</t>
  </si>
  <si>
    <t>Poznámka k položce:_x000D_
Rozváděč: R-VZT6; Zařízení: IRC381; Přístroj: HS1; Referenční typ standardu: KH-10U (DOMAT)</t>
  </si>
  <si>
    <t>01.43</t>
  </si>
  <si>
    <t>Poznámka k položce:_x000D_
Rozváděč: R-VZT6; Zařízení: IRC381; Přístroj: DQ1.1; Referenční typ standardu: UI9000 (DOMAT)</t>
  </si>
  <si>
    <t>01.44</t>
  </si>
  <si>
    <t>Poznámka k položce:_x000D_
Rozváděč: R-VZT6; Zařízení: IRC381; Přístroj: RPx.y; Dodávka profese VZT</t>
  </si>
  <si>
    <t>01.45</t>
  </si>
  <si>
    <t>Poznámka k položce:_x000D_
Rozváděč: R-VZT6; Zařízení: IRC381; Přístroj: HU1; Dodávka profese VZT</t>
  </si>
  <si>
    <t>01.46</t>
  </si>
  <si>
    <t>Poznámka k položce:_x000D_
Rozváděč: R-VZT6; Zařízení: IRC383; Přístroj: HC1; Referenční typ standardu: KFF-U (DOMAT)</t>
  </si>
  <si>
    <t>01.47</t>
  </si>
  <si>
    <t>Poznámka k položce:_x000D_
Rozváděč: R-VZT6; Zařízení: IRC383; Přístroj: FS1; Referenční typ standardu: WFS-1EPL (DOMAT)</t>
  </si>
  <si>
    <t>01.48</t>
  </si>
  <si>
    <t>Poznámka k položce:_x000D_
Rozváděč: R-VZT6; Zařízení: IRC383; Přístroj: HS1; Referenční typ standardu: KH-10U (DOMAT)</t>
  </si>
  <si>
    <t>01.49</t>
  </si>
  <si>
    <t>Poznámka k položce:_x000D_
Rozváděč: R-VZT6; Zařízení: IRC383; Přístroj: DQ1.1; Referenční typ standardu: UI9000 (DOMAT)</t>
  </si>
  <si>
    <t>01.50</t>
  </si>
  <si>
    <t>Poznámka k položce:_x000D_
Rozváděč: R-VZT6; Zařízení: IRC383; Přístroj: RPx.y; Dodávka profese VZT</t>
  </si>
  <si>
    <t>01.51</t>
  </si>
  <si>
    <t>Poznámka k položce:_x000D_
Rozváděč: R-VZT6; Zařízení: IRC383; Přístroj: HU1; Dodávka profese VZT</t>
  </si>
  <si>
    <t>01.52</t>
  </si>
  <si>
    <t>Kanálový snímač teploty, Pt1000, L=300, vč. instalační příruby</t>
  </si>
  <si>
    <t>Poznámka k položce:_x000D_
Rozváděč: R-VZT7.8; Zařízení: VZT1; Přístroj: TC2.1; Referenční typ standardu: TF-65, 300mm (DOMAT)</t>
  </si>
  <si>
    <t>01.53</t>
  </si>
  <si>
    <t>Příložný snímač teploty, Pt1000</t>
  </si>
  <si>
    <t>Poznámka k položce:_x000D_
Rozváděč: R-VZT7.8; Zařízení: VZT1; Přístroj: TA3.1; Referenční typ standardu: ALTF2 (DOMAT)</t>
  </si>
  <si>
    <t>01.54</t>
  </si>
  <si>
    <t>Poznámka k položce:_x000D_
Rozváděč: R-VZT7.8; Zařízení: VZT1; Přístroj: TC3.1; Referenční typ standardu: ALTF2 (DOMAT)</t>
  </si>
  <si>
    <t>01.55</t>
  </si>
  <si>
    <t>Kombinovaný kanálový snímač teploty a relativní vlhkosti, 2x 0-10V DC</t>
  </si>
  <si>
    <t>Poznámka k položce:_x000D_
Rozváděč: R-VZT7.8; Zařízení: VZT1; Přístroj: THC1.1, THC2.1; Referenční typ standardu: KFTF-20U (DOMAT)</t>
  </si>
  <si>
    <t>01.56</t>
  </si>
  <si>
    <t>Poznámka k položce:_x000D_
Rozváděč: R-VZT7.8; Zařízení: VZT1; Přístroj: PC1.1, PC2.1; Referenční typ standardu: DF050-U (DOMAT)</t>
  </si>
  <si>
    <t>01.57</t>
  </si>
  <si>
    <t>Kanálový detektor kouře</t>
  </si>
  <si>
    <t>Poznámka k položce:_x000D_
Rozváděč: R-VZT7.8; Zařízení: VZT1; Přístroj: DS1.1, DS2.1; Referenční typ standardu: VDK-10 (JESY)</t>
  </si>
  <si>
    <t>01.58</t>
  </si>
  <si>
    <t>Diferenční manostat nastavitelný 20..300 Pa</t>
  </si>
  <si>
    <t>Poznámka k položce:_x000D_
Rozváděč: R-VZT7.8; Zařízení: VZT1; Přístroj: DP1.1, DP2.1; Referenční typ standardu: DS-205F (DOMAT)</t>
  </si>
  <si>
    <t>01.59</t>
  </si>
  <si>
    <t>Diferenční manostat nastavitelný 20..1000 Pa</t>
  </si>
  <si>
    <t>Poznámka k položce:_x000D_
Rozváděč: R-VZT7.8; Zařízení: VZT1; Přístroj: DP1.2, DP2.2; Referenční typ standardu: DS-205D (DOMAT)</t>
  </si>
  <si>
    <t>01.60</t>
  </si>
  <si>
    <t>Termostat protimrazové ochrany vodního ohřívače</t>
  </si>
  <si>
    <t>Poznámka k položce:_x000D_
Rozváděč: R-VZT7.8; Zařízení: VZT1; Přístroj: TS1; Referenční typ standardu: FST-1D (DOMAT)</t>
  </si>
  <si>
    <t>01.61</t>
  </si>
  <si>
    <t>Pohon klapky, 2-bodový, 24V AC, koncový spínač, havarijní funkce</t>
  </si>
  <si>
    <t>Poznámka k položce:_x000D_
Rozváděč: R-VZT7.8; Zařízení: VZT1; Přístroj: KL1.1, KL2.1; Referenční typ standardu: NF24A-S2 (BELIMO)</t>
  </si>
  <si>
    <t>01.62</t>
  </si>
  <si>
    <t>Servopohon obtokové klapky rekuperace, 24V AC/DC, 0-10V DC</t>
  </si>
  <si>
    <t>Poznámka k položce:_x000D_
Rozváděč: R-VZT7.8; Zařízení: VZT1; Přístroj: KL3.1; Referenční typ standardu: SM24A-SR (BELIMO)</t>
  </si>
  <si>
    <t>01.63</t>
  </si>
  <si>
    <t>Servisní vypínač</t>
  </si>
  <si>
    <t>Poznámka k položce:_x000D_
Rozváděč: R-VZT7.8; Zařízení: VZT1; Přístroj: SV1.1, SV2.1; Referenční typ standardu: (EATON)</t>
  </si>
  <si>
    <t>01.64</t>
  </si>
  <si>
    <t>3-cestný reg. ventil, vč. pohonu 24V, 0-10V DC, 1x koncový spínač</t>
  </si>
  <si>
    <t>Poznámka k položce:_x000D_
Rozváděč: R-VZT7.8; Zařízení: VZT1; Přístroj: Y1.1; Dodávka profese VZT</t>
  </si>
  <si>
    <t>01.65</t>
  </si>
  <si>
    <t>2-cestný reg. ventil, vč. pohonu 24V, 0-10V DC, 1x koncový spínač</t>
  </si>
  <si>
    <t>Poznámka k položce:_x000D_
Rozváděč: R-VZT7.8; Zařízení: VZT1; Přístroj: Y2.1; Dodávka profese VZT</t>
  </si>
  <si>
    <t>01.66</t>
  </si>
  <si>
    <t>2-cestný uzavírací ventil, vč. pohonu 24V, 2x koncový spínač</t>
  </si>
  <si>
    <t>Poznámka k položce:_x000D_
Rozváděč: R-VZT7.8; Zařízení: VZT1; Přístroj: V1.1, V2.1; Dodávka profese VZT</t>
  </si>
  <si>
    <t>01.67</t>
  </si>
  <si>
    <t>Koncový spínač uzavřené polohy požární klapky, vč. instalace</t>
  </si>
  <si>
    <t>Poznámka k položce:_x000D_
Rozváděč: R-VZT7.8; Zařízení: VZT1; Přístroj: PK1.1, PK2.1; Dodávka profese VZT</t>
  </si>
  <si>
    <t>01.68</t>
  </si>
  <si>
    <t>Pohybový detektor, beznapěťový kontak signalizace</t>
  </si>
  <si>
    <t>Poznámka k položce:_x000D_
Rozváděč: R-VZT7.8; Zařízení: VZT2; Přístroj: PIR1, PIR2; Referenční typ standardu: -</t>
  </si>
  <si>
    <t>01.69</t>
  </si>
  <si>
    <t>Kanálový snímač VOC a CO2, 24V, 2x 0-10V DC, vč. instalační příruby</t>
  </si>
  <si>
    <t>Poznámka k položce:_x000D_
Rozváděč: R-VZT7.8; Zařízení: VZT16; Přístroj: DQ2.1; Referenční typ standardu: KLQ-CO2 (DOMAT)</t>
  </si>
  <si>
    <t>01.70</t>
  </si>
  <si>
    <t>Poznámka k položce:_x000D_
Rozváděč: R-VZT7.8; Zařízení: VZT16; Přístroj: RC1; Referenční typ standardu: UI905BL (DOMAT)</t>
  </si>
  <si>
    <t>01.71</t>
  </si>
  <si>
    <t>Poznámka k položce:_x000D_
Rozváděč: R-VZT7.8; Zařízení: VZT16; Přístroj: RPx.y; Dodávka profese VZT</t>
  </si>
  <si>
    <t>01.72</t>
  </si>
  <si>
    <t>Poznámka k položce:_x000D_
Rozváděč: R-VZT7.8; Zařízení: VZT16; Přístroj: PK1.1, PK2.1; Dodávka profese VZT</t>
  </si>
  <si>
    <t>01.73</t>
  </si>
  <si>
    <t>Snímač teploty prostoru, Pt1000</t>
  </si>
  <si>
    <t>Poznámka k položce:_x000D_
Rozváděč: R-VZT7.8; Zařízení: VZT36; Přístroj: TA1; Referenční typ standardu: UT051 (DOMAT)</t>
  </si>
  <si>
    <t>01.74</t>
  </si>
  <si>
    <t>Diferenční manostat nastavitelný 50..500 Pa</t>
  </si>
  <si>
    <t>Poznámka k položce:_x000D_
Rozváděč: R-VZT7.8; Zařízení: VZT36; Přístroj: DP1; Referenční typ standardu: DS-205B (DOMAT)</t>
  </si>
  <si>
    <t>01.75</t>
  </si>
  <si>
    <t>Poznámka k položce:_x000D_
Rozváděč: R-VZT7.8; Zařízení: VZT36; Přístroj: PK2.1; Dodávka profese VZT</t>
  </si>
  <si>
    <t>01.76</t>
  </si>
  <si>
    <t>Nástěnné ovládací tlačítko</t>
  </si>
  <si>
    <t>Poznámka k položce:_x000D_
Rozváděč: R-VZT7.8; Zařízení: IRC337; Přístroj: TL1; Stávající (bude zachováno)</t>
  </si>
  <si>
    <t>01.77</t>
  </si>
  <si>
    <t>Poznámka k položce:_x000D_
Rozváděč: R-VZT7.8; Zařízení: SIG; Přístroj: TA1, TA2; Referenční typ standardu: UT051 (DOMAT)</t>
  </si>
  <si>
    <t>01.78</t>
  </si>
  <si>
    <t>Sonda zaplavení prostoru (vyhodnocovací jednotka v rozváděči)</t>
  </si>
  <si>
    <t>Poznámka k položce:_x000D_
Rozváděč: R-VZT7.8; Zařízení: SIG; Přístroj: LA1, LA2; Referenční typ standardu: SE1 (REGMET)</t>
  </si>
  <si>
    <t>Přístroje řídícího systému MaR</t>
  </si>
  <si>
    <t>Ethernet TCP/IP - procesorový modul II., 2 porty RJ45</t>
  </si>
  <si>
    <t>Poznámka k položce:_x000D_
Rozváděč: R-VZT6; Přístroj: PLC1; Referenční typ standardu: 750-881 (WAGO)</t>
  </si>
  <si>
    <t>5-Port 100Base-TX ECO průmyslový Switch</t>
  </si>
  <si>
    <t>Poznámka k položce:_x000D_
Rozváděč: R-VZT6; Referenční typ standardu: 852-111 (WAGO)</t>
  </si>
  <si>
    <t>Držák na DIN lištu</t>
  </si>
  <si>
    <t>Poznámka k položce:_x000D_
Rozváděč: R-VZT6; Referenční typ standardu: 852-9101 (WAGO)</t>
  </si>
  <si>
    <t>8 analogových vstupů, odporové senzory teploty, konfigurovatelné</t>
  </si>
  <si>
    <t>Poznámka k položce:_x000D_
Rozváděč: R-VZT6; Referenční typ standardu: 750-451 (WAGO)</t>
  </si>
  <si>
    <t>8 analogových vstupů 0-10V DC, konfigurovatelné</t>
  </si>
  <si>
    <t>Poznámka k položce:_x000D_
Rozváděč: R-VZT6; Referenční typ standardu: 750-497 (WAGO)</t>
  </si>
  <si>
    <t>4 analogové vstupy 0-10V DC</t>
  </si>
  <si>
    <t>Poznámka k položce:_x000D_
Rozváděč: R-VZT6; Referenční typ standardu: 750-459 (WAGO)</t>
  </si>
  <si>
    <t>8 analogových výstupů 0-10V DC, konfigurovatelné</t>
  </si>
  <si>
    <t>Poznámka k položce:_x000D_
Rozváděč: R-VZT6; Referenční typ standardu: 750-597 (WAGO)</t>
  </si>
  <si>
    <t>16 binárních vstupů 24VDC; 3,0ms</t>
  </si>
  <si>
    <t>Poznámka k položce:_x000D_
Rozváděč: R-VZT6; Referenční typ standardu: 750-1405 (WAGO)</t>
  </si>
  <si>
    <t>8 binárních vstupů 24VDC; 3,0ms</t>
  </si>
  <si>
    <t>Poznámka k položce:_x000D_
Rozváděč: R-VZT6; Referenční typ standardu: 750-430 (WAGO)</t>
  </si>
  <si>
    <t>16 binárních výstupů 24V DC, 0,5A</t>
  </si>
  <si>
    <t>Poznámka k položce:_x000D_
Rozváděč: R-VZT6; Referenční typ standardu: 750-1504 (WAGO)</t>
  </si>
  <si>
    <t>02.11</t>
  </si>
  <si>
    <t>8 binárních výstupů 24V DC, 0,5A</t>
  </si>
  <si>
    <t>Poznámka k položce:_x000D_
Rozváděč: R-VZT6; Referenční typ standardu: 750-530 (WAGO)</t>
  </si>
  <si>
    <t>02.12</t>
  </si>
  <si>
    <t>Seriové rozhraní RS232/RS485; konfigurovatelné</t>
  </si>
  <si>
    <t>Poznámka k položce:_x000D_
Rozváděč: R-VZT6; Referenční typ standardu: 750-652 (WAGO)</t>
  </si>
  <si>
    <t>02.13</t>
  </si>
  <si>
    <t>Zakončovací modul vnitřní sběrnice</t>
  </si>
  <si>
    <t>Poznámka k položce:_x000D_
Rozváděč: R-VZT6; Referenční typ standardu: 750-600 (WAGO)</t>
  </si>
  <si>
    <t>02.14</t>
  </si>
  <si>
    <t>Spínaný napájecí zdroj: 230VAC; DC 24V, 20A</t>
  </si>
  <si>
    <t>Poznámka k položce:_x000D_
Rozváděč: R-VZT6; Referenční typ standardu: 787-1634 (WAGO)</t>
  </si>
  <si>
    <t>02.15</t>
  </si>
  <si>
    <t>Poznámka k položce:_x000D_
Rozváděč: R-VZT7.8; Referenční typ standardu: 750-881 (WAGO)</t>
  </si>
  <si>
    <t>02.16</t>
  </si>
  <si>
    <t>Dotykový LCD terminál, 7", 2x sériový port, 1xETH, 1xUSB 2.0</t>
  </si>
  <si>
    <t>Poznámka k položce:_x000D_
Rozváděč: R-VZT7.8; Referenční typ standardu: 844-8070 (WAGO)</t>
  </si>
  <si>
    <t>02.17</t>
  </si>
  <si>
    <t>Poznámka k položce:_x000D_
Rozváděč: R-VZT7.8; Referenční typ standardu: 852-111 (WAGO)</t>
  </si>
  <si>
    <t>02.18</t>
  </si>
  <si>
    <t>Poznámka k položce:_x000D_
Rozváděč: R-VZT7.8; Referenční typ standardu: 852-9101 (WAGO)</t>
  </si>
  <si>
    <t>02.19</t>
  </si>
  <si>
    <t>Poznámka k položce:_x000D_
Rozváděč: R-VZT7.8; Referenční typ standardu: 750-451 (WAGO)</t>
  </si>
  <si>
    <t>02.20</t>
  </si>
  <si>
    <t>4 analogové vstupy, odporové senzory teploty, konfigurovatelné</t>
  </si>
  <si>
    <t>Poznámka k položce:_x000D_
Rozváděč: R-VZT7.8; Referenční typ standardu: 750-450 (WAGO)</t>
  </si>
  <si>
    <t>02.21</t>
  </si>
  <si>
    <t>Poznámka k položce:_x000D_
Rozváděč: R-VZT7.8; Referenční typ standardu: 750-497 (WAGO)</t>
  </si>
  <si>
    <t>02.22</t>
  </si>
  <si>
    <t>Poznámka k položce:_x000D_
Rozváděč: R-VZT7.8; Referenční typ standardu: 750-459 (WAGO)</t>
  </si>
  <si>
    <t>02.23</t>
  </si>
  <si>
    <t>Poznámka k položce:_x000D_
Rozváděč: R-VZT7.8; Referenční typ standardu: 750-597 (WAGO)</t>
  </si>
  <si>
    <t>02.24</t>
  </si>
  <si>
    <t>4 analogové výstupy 0-10V DC</t>
  </si>
  <si>
    <t>Poznámka k položce:_x000D_
Rozváděč: R-VZT7.8; Referenční typ standardu: 750-559 (WAGO)</t>
  </si>
  <si>
    <t>02.25</t>
  </si>
  <si>
    <t>Poznámka k položce:_x000D_
Rozváděč: R-VZT7.8; Referenční typ standardu: 750-1405 (WAGO)</t>
  </si>
  <si>
    <t>02.26</t>
  </si>
  <si>
    <t>Poznámka k položce:_x000D_
Rozváděč: R-VZT7.8; Referenční typ standardu: 750-1504 (WAGO)</t>
  </si>
  <si>
    <t>02.27</t>
  </si>
  <si>
    <t>Poznámka k položce:_x000D_
Rozváděč: R-VZT7.8; Referenční typ standardu: 750-530 (WAGO)</t>
  </si>
  <si>
    <t>02.28</t>
  </si>
  <si>
    <t>Poznámka k položce:_x000D_
Rozváděč: R-VZT7.8; Referenční typ standardu: 750-652 (WAGO)</t>
  </si>
  <si>
    <t>02.29</t>
  </si>
  <si>
    <t>Poznámka k položce:_x000D_
Rozváděč: R-VZT7.8; Referenční typ standardu: 750-600 (WAGO)</t>
  </si>
  <si>
    <t>02.30</t>
  </si>
  <si>
    <t>Spínaný napájecí zdroj: 230VAC; DC 24V, 10A</t>
  </si>
  <si>
    <t>Poznámka k položce:_x000D_
Rozváděč: R-VZT7.8; Referenční typ standardu: 787-1632 (WAGO)</t>
  </si>
  <si>
    <t>02.31</t>
  </si>
  <si>
    <t>Vyhodnocovací relé detekce zaplavení prostoru</t>
  </si>
  <si>
    <t>Poznámka k položce:_x000D_
Rozváděč: R-VZT7.8; Referenční typ standardu:  DZ4 (REGMET)</t>
  </si>
  <si>
    <t>02.32</t>
  </si>
  <si>
    <t>Reg. FCU, napájení 230V, 2xDI, 2xDO triak, 3xDO Relé, Modbus RS485</t>
  </si>
  <si>
    <t>ksp</t>
  </si>
  <si>
    <t>Poznámka k položce:_x000D_
Rozváděč: R-329.1; Referenční typ standardu: FCR011 (DOMAT)</t>
  </si>
  <si>
    <t>02.33</t>
  </si>
  <si>
    <t>Poznámka k položce:_x000D_
Rozváděč: R-329.2; Referenční typ standardu: FCR011 (DOMAT)</t>
  </si>
  <si>
    <t>02.34</t>
  </si>
  <si>
    <t>Poznámka k položce:_x000D_
Rozváděč: R-329.3; Referenční typ standardu: FCR011 (DOMAT)</t>
  </si>
  <si>
    <t>02.35</t>
  </si>
  <si>
    <t>Poznámka k položce:_x000D_
Rozváděč: R-329.4; Referenční typ standardu: FCR011 (DOMAT)</t>
  </si>
  <si>
    <t>02.36</t>
  </si>
  <si>
    <t>Poznámka k položce:_x000D_
Rozváděč: R-329.5; Referenční typ standardu: FCR011 (DOMAT)</t>
  </si>
  <si>
    <t>02.37</t>
  </si>
  <si>
    <t>Poznámka k položce:_x000D_
Rozváděč: R-333.1; Referenční typ standardu: FCR011 (DOMAT)</t>
  </si>
  <si>
    <t>02.38</t>
  </si>
  <si>
    <t>Poznámka k položce:_x000D_
Rozváděč: R-333.2; Referenční typ standardu: FCR011 (DOMAT)</t>
  </si>
  <si>
    <t>02.39</t>
  </si>
  <si>
    <t>Poznámka k položce:_x000D_
Rozváděč: R-333.3; Referenční typ standardu: FCR011 (DOMAT)</t>
  </si>
  <si>
    <t>02.40</t>
  </si>
  <si>
    <t>Poznámka k položce:_x000D_
Rozváděč: R-333.4; Referenční typ standardu: FCR011 (DOMAT)</t>
  </si>
  <si>
    <t>Rozváděče a rozvodnice</t>
  </si>
  <si>
    <t>Rozváděč R-VZT6 - Rozváděč MaR</t>
  </si>
  <si>
    <t>Poznámka k položce:_x000D_
 - Stojanový oceloplechový rozváděč (sokl 100mm); - Rozměry (VxŠxH) 2000x700x300, krytí IP54/20 (viz technická zpráva); - Kabelové vývody horem, větrací otvory s filtry; - Signalizační a ovládací prvky na dveřích rozváděče; - Přepěťové ochrany typ 2 a typ 3, vč. rázových tlumivek; - Příslušenství rozváděče (zdroje, jistící a spínací prvky, svorky, atd.); - Zapojení přístrojů řídicího systému MaR (viz. datové body MaR); - Kompletní dodávka celé sestavy včetně pomocného materiálu pro montáž a propojení, instalace a oživení; - Provedení a vybavení rozváděče dle ČSN EN 61439-1 (ed.2)</t>
  </si>
  <si>
    <t>03.02</t>
  </si>
  <si>
    <t>Rozváděč R-VZT7.8 - Rozváděč MaR</t>
  </si>
  <si>
    <t>Poznámka k položce:_x000D_
 - Stojanový oceloplechový rozváděč (sokl 100mm); - Rozměry (VxŠxH) 1800x800x250, krytí IP54/20 (viz technická zpráva); - Kabelové vývody horem, větrací otvory s filtry; - LCD panel, signalizační a ovládací prvky na dveřích rozváděče; - Přepěťové ochrany typ 1, typ 2 a typ 3, vč. rázových tlumivek; - Příslušenství rozváděče (zdroje, jistící a spínací prvky, svorky, atd.); - Zapojení přístrojů řídicího systému MaR (viz. datové body MaR); - Kompletní dodávka celé sestavy včetně pomocného materiálu pro montáž a propojení, instalace a oživení; - Provedení a vybavení rozváděče dle ČSN EN 61439-1 (ed.2)</t>
  </si>
  <si>
    <t>03.03</t>
  </si>
  <si>
    <t>Rozvodnice R-3xx.y - Rozvodnice regulátorů FCU jednotek</t>
  </si>
  <si>
    <t>Poznámka k položce:_x000D_
 - Plastová rozvodnice, instalace na opláštění FCU; - Rozměry (VxŠxH) 160x200x120, krytí IP54/20; - Příslušenství součástí rozvodnice (trafo, jistící a spínací prvky, atd.); - Zapojení regulátoru FCU (viz. datové body MaR); - Kompletní dodávka celé sestavy včetně pomocného materiálu pro montáž a propojení, instalace a oživení; - Provedení a vybavení rozvodnice dle ČSN EN 61439-1 (ed.2)</t>
  </si>
  <si>
    <t>Elektromontážní práce a materiál</t>
  </si>
  <si>
    <t>04.01</t>
  </si>
  <si>
    <t>Kabely a vodiče</t>
  </si>
  <si>
    <t>04.01.01</t>
  </si>
  <si>
    <t>Kabel JYTY-O 2x1</t>
  </si>
  <si>
    <t>04.01.02</t>
  </si>
  <si>
    <t>Kabel JYTY-O 4x1</t>
  </si>
  <si>
    <t>04.01.03</t>
  </si>
  <si>
    <t>Kabel JYTY-O 7x1</t>
  </si>
  <si>
    <t>04.01.04</t>
  </si>
  <si>
    <t>Kabel J-Y(St)Y 2x2x0,8</t>
  </si>
  <si>
    <t>04.01.05</t>
  </si>
  <si>
    <t>Kabel JXFE-R 2x2x0,8</t>
  </si>
  <si>
    <t>04.01.06</t>
  </si>
  <si>
    <t>Kabel CYKY-J 3x1,5</t>
  </si>
  <si>
    <t>04.01.07</t>
  </si>
  <si>
    <t>Kabel CYKY-J 3x2,5</t>
  </si>
  <si>
    <t>04.01.08</t>
  </si>
  <si>
    <t>Kabel CYKY-J 4x2,5</t>
  </si>
  <si>
    <t>04.01.09</t>
  </si>
  <si>
    <t>Kabel CYKY-J 5x1,5</t>
  </si>
  <si>
    <t>04.01.10</t>
  </si>
  <si>
    <t>Kabel CYKY-J 5x6</t>
  </si>
  <si>
    <t>04.01.11</t>
  </si>
  <si>
    <t>Kabel CYKY-O 3x1,5</t>
  </si>
  <si>
    <t>04.01.12</t>
  </si>
  <si>
    <t>Kabel CYKY-O 7x1,5</t>
  </si>
  <si>
    <t>04.01.13</t>
  </si>
  <si>
    <t>Vodič CY6 (zž)</t>
  </si>
  <si>
    <t>04.02</t>
  </si>
  <si>
    <t>Kabelové žlaby, trubky a lišty</t>
  </si>
  <si>
    <t>04.02.01</t>
  </si>
  <si>
    <t>Oceloplechový žlab 200/85, vč. tvarovek, přepážky, víka a závěsů</t>
  </si>
  <si>
    <t>04.02.02</t>
  </si>
  <si>
    <t>Oceloplechový žlab 100/60, vč. tvarovek, přepážky, víka a závěsů</t>
  </si>
  <si>
    <t>04.02.03</t>
  </si>
  <si>
    <t>Oceloplechový žlab 75/60, vč. tvarovek, přepážky, víka a závěsů</t>
  </si>
  <si>
    <t>04.02.04</t>
  </si>
  <si>
    <t>Instalační trubka pevná 16 mm, vč. příslušenství pro upevnění</t>
  </si>
  <si>
    <t>04.02.05</t>
  </si>
  <si>
    <t>Instalační trubka pevná 25 mm, vč. příslušenství pro upevnění</t>
  </si>
  <si>
    <t>04.02.06</t>
  </si>
  <si>
    <t>Instalační trubka pevná 32 mm, vč. příslušenství pro upevnění</t>
  </si>
  <si>
    <t>04.02.07</t>
  </si>
  <si>
    <t>Instalační trubka ohebná 16 mm, vč. příslušenství pro upevnění</t>
  </si>
  <si>
    <t>04.02.08</t>
  </si>
  <si>
    <t>Instalační trubka ohebná 25 mm, vč. příslušenství pro upevnění</t>
  </si>
  <si>
    <t>284</t>
  </si>
  <si>
    <t>04.02.09</t>
  </si>
  <si>
    <t>Instalační trubka ohebná 32 mm, vč. příslušenství pro upevnění</t>
  </si>
  <si>
    <t>286</t>
  </si>
  <si>
    <t>04.03</t>
  </si>
  <si>
    <t>Ostatní elektroinstalační materiál</t>
  </si>
  <si>
    <t>04.03.01</t>
  </si>
  <si>
    <t>Ostatní elektromont. materiál (krabice, příchytky, spoj. materiál, atd.)</t>
  </si>
  <si>
    <t>288</t>
  </si>
  <si>
    <t>04.04</t>
  </si>
  <si>
    <t>04.04.01</t>
  </si>
  <si>
    <t>Elektromontážní práce - Demontáž (viz technická zpráva)</t>
  </si>
  <si>
    <t>290</t>
  </si>
  <si>
    <t>04.04.02</t>
  </si>
  <si>
    <t>Elektromontážní práce - Monzáž</t>
  </si>
  <si>
    <t>292</t>
  </si>
  <si>
    <t>04.04.03</t>
  </si>
  <si>
    <t>Stavební přípomoce (prostupy, drážky, atd.)</t>
  </si>
  <si>
    <t>294</t>
  </si>
  <si>
    <t>04.04.04</t>
  </si>
  <si>
    <t>Protipožární utěsnění kabelových prostupů, vč. tmelu a ostatního přísl.</t>
  </si>
  <si>
    <t>296</t>
  </si>
  <si>
    <t>Ostatní položky</t>
  </si>
  <si>
    <t>05.01</t>
  </si>
  <si>
    <t>Výrobní dokumentace (včetně svorkových schémat rozvaděčů MaR)</t>
  </si>
  <si>
    <t>298</t>
  </si>
  <si>
    <t>05.02</t>
  </si>
  <si>
    <t>Značení prvků MaR dle provozovatele (vč. zápisu do knihy VZT a UTCH)</t>
  </si>
  <si>
    <t>300</t>
  </si>
  <si>
    <t>Poznámka k položce:_x000D_
 Přeznačení prvků MaR</t>
  </si>
  <si>
    <t>05.03</t>
  </si>
  <si>
    <t>Koordinace práce a dodávek návazných profesí VZT a UTCH, EPS, atd.</t>
  </si>
  <si>
    <t>304</t>
  </si>
  <si>
    <t>Poznámka k položce:_x000D_
Koordinace při instalaci MaR</t>
  </si>
  <si>
    <t>05.04</t>
  </si>
  <si>
    <t>Příprava aplikačního SW řídicího systému MaR</t>
  </si>
  <si>
    <t>306</t>
  </si>
  <si>
    <t>05.05</t>
  </si>
  <si>
    <t>Parametrizace zobrazení datových bodů na LCD (panel rozváděče MaR)</t>
  </si>
  <si>
    <t>308</t>
  </si>
  <si>
    <t>Poznámka k položce:_x000D_
Parametrizace LCD (Panel R-VZT7.8)</t>
  </si>
  <si>
    <t>05.06</t>
  </si>
  <si>
    <t>Příprava grafických stránek a parametrizace systému vizualizace MaR</t>
  </si>
  <si>
    <t>310</t>
  </si>
  <si>
    <t>Poznámka k položce:_x000D_
SCADA - SW</t>
  </si>
  <si>
    <t>05.07</t>
  </si>
  <si>
    <t>Integrace do stávajícího systému MaR (vazby na zdroj UTCH, atd.)</t>
  </si>
  <si>
    <t>312</t>
  </si>
  <si>
    <t>Poznámka k položce:_x000D_
SCADA - Integrace</t>
  </si>
  <si>
    <t>05.08</t>
  </si>
  <si>
    <t>Zprovoznění systému MaR a instalovaných technologií</t>
  </si>
  <si>
    <t>314</t>
  </si>
  <si>
    <t>05.09</t>
  </si>
  <si>
    <t>Účast a technická podpora při komplexních zkouškách instal. zařízení</t>
  </si>
  <si>
    <t>316</t>
  </si>
  <si>
    <t>05.10</t>
  </si>
  <si>
    <t>Výchozí revize elektroinstalace MaR</t>
  </si>
  <si>
    <t>318</t>
  </si>
  <si>
    <t>05.11</t>
  </si>
  <si>
    <t>Zaškolení obsluhy a údržby</t>
  </si>
  <si>
    <t>320</t>
  </si>
  <si>
    <t>05.12</t>
  </si>
  <si>
    <t>Příprava návodu k obsluze a údržbě systému MaR</t>
  </si>
  <si>
    <t>322</t>
  </si>
  <si>
    <t>05.13</t>
  </si>
  <si>
    <t>324</t>
  </si>
  <si>
    <t>05.14</t>
  </si>
  <si>
    <t>Likvidace odpadů</t>
  </si>
  <si>
    <t>326</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</si>
  <si>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</si>
  <si>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</si>
  <si>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</si>
  <si>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</si>
  <si>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</si>
  <si>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</si>
  <si>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</si>
  <si>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t xml:space="preserve">Termínem "uchazeč" se myslí "účastník zadávacího řízení" ve smyslu zákona o zadávání veřejných zakázek. </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</si>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</sst>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1">
    <font>
      <sz val="8"/>
      <name val="Arial CE"/>
      <family val="2"/>
    </font>
    <font>
      <sz val="8"/>
      <color rgb="FF969696"/>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8"/>
      <name val="Arial CE"/>
    </font>
    <font>
      <sz val="12"/>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2"/>
      <color rgb="FF800000"/>
      <name val="Arial CE"/>
    </font>
    <font>
      <sz val="8"/>
      <color rgb="FF960000"/>
      <name val="Arial CE"/>
    </font>
    <font>
      <sz val="7"/>
      <color rgb="FF969696"/>
      <name val="Arial CE"/>
    </font>
    <font>
      <i/>
      <sz val="7"/>
      <color rgb="FF969696"/>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39" fillId="0" borderId="0" applyNumberFormat="0" applyFill="0" applyBorder="0" applyAlignment="0" applyProtection="0"/>
  </cellStyleXfs>
  <cellXfs count="371">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0" fillId="0" borderId="0" xfId="0" applyFont="1" applyAlignment="1" applyProtection="1">
      <alignment horizontal="left" vertical="center"/>
    </xf>
    <xf numFmtId="0" fontId="2" fillId="0" borderId="0" xfId="0" applyFont="1" applyAlignment="1" applyProtection="1">
      <alignment horizontal="left" vertical="top"/>
    </xf>
    <xf numFmtId="0" fontId="1" fillId="0" borderId="0" xfId="0" applyFont="1" applyAlignment="1" applyProtection="1">
      <alignment horizontal="left" vertical="center"/>
    </xf>
    <xf numFmtId="0" fontId="0" fillId="2" borderId="0" xfId="0" applyFont="1" applyFill="1" applyAlignment="1" applyProtection="1">
      <alignment horizontal="left" vertical="center"/>
      <protection locked="0"/>
    </xf>
    <xf numFmtId="49" fontId="0" fillId="2" borderId="0" xfId="0" applyNumberFormat="1" applyFont="1" applyFill="1" applyAlignment="1" applyProtection="1">
      <alignment horizontal="left" vertical="center"/>
      <protection locked="0"/>
    </xf>
    <xf numFmtId="0" fontId="0" fillId="0" borderId="0" xfId="0" applyFont="1" applyAlignment="1" applyProtection="1">
      <alignment horizontal="left" vertical="center" wrapText="1"/>
    </xf>
    <xf numFmtId="0" fontId="0" fillId="0" borderId="5" xfId="0" applyBorder="1" applyProtection="1"/>
    <xf numFmtId="0" fontId="0" fillId="0" borderId="4" xfId="0" applyFont="1" applyBorder="1" applyAlignment="1" applyProtection="1">
      <alignment vertical="center"/>
    </xf>
    <xf numFmtId="0" fontId="0" fillId="0" borderId="0" xfId="0" applyFont="1" applyAlignment="1" applyProtection="1">
      <alignment vertical="center"/>
    </xf>
    <xf numFmtId="0" fontId="16"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3"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3"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2" fillId="0" borderId="4" xfId="0" applyFont="1" applyBorder="1" applyAlignment="1">
      <alignment vertical="center"/>
    </xf>
    <xf numFmtId="0" fontId="17" fillId="0" borderId="0" xfId="0" applyFont="1" applyAlignment="1" applyProtection="1">
      <alignment vertical="center"/>
    </xf>
    <xf numFmtId="165" fontId="0" fillId="0" borderId="0" xfId="0" applyNumberFormat="1" applyFont="1" applyAlignment="1" applyProtection="1">
      <alignment horizontal="left" vertical="center"/>
    </xf>
    <xf numFmtId="0" fontId="0" fillId="0" borderId="13" xfId="0" applyFont="1" applyBorder="1" applyAlignment="1">
      <alignment vertical="center"/>
    </xf>
    <xf numFmtId="0" fontId="0" fillId="0" borderId="14" xfId="0" applyFont="1"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19" fillId="4" borderId="9" xfId="0" applyFont="1" applyFill="1" applyBorder="1" applyAlignment="1" applyProtection="1">
      <alignment horizontal="center" vertical="center"/>
    </xf>
    <xf numFmtId="0" fontId="20" fillId="0" borderId="17" xfId="0" applyFont="1" applyBorder="1" applyAlignment="1" applyProtection="1">
      <alignment horizontal="center" vertical="center" wrapText="1"/>
    </xf>
    <xf numFmtId="0" fontId="20" fillId="0" borderId="18" xfId="0" applyFont="1" applyBorder="1" applyAlignment="1" applyProtection="1">
      <alignment horizontal="center" vertical="center" wrapText="1"/>
    </xf>
    <xf numFmtId="0" fontId="20"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3" fillId="0" borderId="4" xfId="0" applyFont="1" applyBorder="1" applyAlignment="1" applyProtection="1">
      <alignment vertical="center"/>
    </xf>
    <xf numFmtId="0" fontId="21" fillId="0" borderId="0" xfId="0" applyFont="1" applyAlignment="1" applyProtection="1">
      <alignment horizontal="left" vertical="center"/>
    </xf>
    <xf numFmtId="0" fontId="21" fillId="0" borderId="0" xfId="0" applyFont="1" applyAlignment="1" applyProtection="1">
      <alignment vertical="center"/>
    </xf>
    <xf numFmtId="4" fontId="21" fillId="0" borderId="0" xfId="0" applyNumberFormat="1" applyFont="1" applyAlignment="1" applyProtection="1">
      <alignment vertical="center"/>
    </xf>
    <xf numFmtId="0" fontId="3" fillId="0" borderId="0" xfId="0" applyFont="1" applyAlignment="1" applyProtection="1">
      <alignment horizontal="center" vertical="center"/>
    </xf>
    <xf numFmtId="0" fontId="3" fillId="0" borderId="4" xfId="0" applyFont="1" applyBorder="1" applyAlignment="1">
      <alignment vertical="center"/>
    </xf>
    <xf numFmtId="4" fontId="18" fillId="0" borderId="15" xfId="0" applyNumberFormat="1" applyFont="1" applyBorder="1" applyAlignment="1" applyProtection="1">
      <alignment vertical="center"/>
    </xf>
    <xf numFmtId="4" fontId="18" fillId="0" borderId="0" xfId="0" applyNumberFormat="1" applyFont="1" applyBorder="1" applyAlignment="1" applyProtection="1">
      <alignment vertical="center"/>
    </xf>
    <xf numFmtId="166" fontId="18" fillId="0" borderId="0" xfId="0" applyNumberFormat="1" applyFont="1" applyBorder="1" applyAlignment="1" applyProtection="1">
      <alignment vertical="center"/>
    </xf>
    <xf numFmtId="4" fontId="18" fillId="0" borderId="16" xfId="0" applyNumberFormat="1" applyFont="1" applyBorder="1" applyAlignment="1" applyProtection="1">
      <alignment vertical="center"/>
    </xf>
    <xf numFmtId="0" fontId="3" fillId="0" borderId="0" xfId="0" applyFont="1" applyAlignment="1">
      <alignment horizontal="left" vertical="center"/>
    </xf>
    <xf numFmtId="0" fontId="22" fillId="0" borderId="0" xfId="0" applyFont="1" applyAlignment="1">
      <alignment horizontal="left" vertical="center"/>
    </xf>
    <xf numFmtId="0" fontId="23" fillId="0" borderId="0" xfId="1" applyFont="1" applyAlignment="1">
      <alignment horizontal="center" vertical="center"/>
    </xf>
    <xf numFmtId="0" fontId="4" fillId="0" borderId="4" xfId="0" applyFont="1" applyBorder="1" applyAlignment="1" applyProtection="1">
      <alignment vertical="center"/>
    </xf>
    <xf numFmtId="0" fontId="24" fillId="0" borderId="0" xfId="0" applyFont="1" applyAlignment="1" applyProtection="1">
      <alignment vertical="center"/>
    </xf>
    <xf numFmtId="0" fontId="25" fillId="0" borderId="0" xfId="0" applyFont="1" applyAlignment="1" applyProtection="1">
      <alignment vertical="center"/>
    </xf>
    <xf numFmtId="0" fontId="2" fillId="0" borderId="0" xfId="0" applyFont="1" applyAlignment="1" applyProtection="1">
      <alignment horizontal="center" vertical="center"/>
    </xf>
    <xf numFmtId="0" fontId="4" fillId="0" borderId="4" xfId="0" applyFont="1" applyBorder="1" applyAlignment="1">
      <alignment vertical="center"/>
    </xf>
    <xf numFmtId="4" fontId="26" fillId="0" borderId="15" xfId="0" applyNumberFormat="1" applyFont="1" applyBorder="1" applyAlignment="1" applyProtection="1">
      <alignment vertical="center"/>
    </xf>
    <xf numFmtId="4" fontId="26" fillId="0" borderId="0" xfId="0" applyNumberFormat="1" applyFont="1" applyBorder="1" applyAlignment="1" applyProtection="1">
      <alignment vertical="center"/>
    </xf>
    <xf numFmtId="166" fontId="26" fillId="0" borderId="0" xfId="0" applyNumberFormat="1" applyFont="1" applyBorder="1" applyAlignment="1" applyProtection="1">
      <alignment vertical="center"/>
    </xf>
    <xf numFmtId="4" fontId="26" fillId="0" borderId="16" xfId="0" applyNumberFormat="1" applyFont="1" applyBorder="1" applyAlignment="1" applyProtection="1">
      <alignment vertical="center"/>
    </xf>
    <xf numFmtId="0" fontId="4" fillId="0" borderId="0" xfId="0" applyFont="1" applyAlignment="1">
      <alignment horizontal="left" vertical="center"/>
    </xf>
    <xf numFmtId="4" fontId="26" fillId="0" borderId="20" xfId="0" applyNumberFormat="1" applyFont="1" applyBorder="1" applyAlignment="1" applyProtection="1">
      <alignment vertical="center"/>
    </xf>
    <xf numFmtId="4" fontId="26" fillId="0" borderId="21" xfId="0" applyNumberFormat="1" applyFont="1" applyBorder="1" applyAlignment="1" applyProtection="1">
      <alignment vertical="center"/>
    </xf>
    <xf numFmtId="166" fontId="26" fillId="0" borderId="21" xfId="0" applyNumberFormat="1" applyFont="1" applyBorder="1" applyAlignment="1" applyProtection="1">
      <alignment vertical="center"/>
    </xf>
    <xf numFmtId="4" fontId="26"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2"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1" fillId="0" borderId="0" xfId="0" applyFont="1" applyAlignment="1" applyProtection="1">
      <alignment horizontal="left" vertical="center"/>
      <protection locked="0"/>
    </xf>
    <xf numFmtId="165" fontId="0" fillId="0" borderId="0" xfId="0" applyNumberFormat="1" applyFont="1" applyAlignment="1">
      <alignment horizontal="left" vertical="center"/>
    </xf>
    <xf numFmtId="0" fontId="0" fillId="0" borderId="4" xfId="0" applyFont="1" applyBorder="1" applyAlignment="1">
      <alignment vertical="center" wrapText="1"/>
    </xf>
    <xf numFmtId="0" fontId="0" fillId="0" borderId="0" xfId="0" applyFont="1" applyAlignment="1" applyProtection="1">
      <alignment vertical="center" wrapText="1"/>
      <protection locked="0"/>
    </xf>
    <xf numFmtId="0" fontId="0" fillId="0" borderId="13" xfId="0" applyFont="1" applyBorder="1" applyAlignment="1" applyProtection="1">
      <alignment vertical="center"/>
      <protection locked="0"/>
    </xf>
    <xf numFmtId="0" fontId="16" fillId="0" borderId="0" xfId="0" applyFont="1" applyAlignment="1">
      <alignment horizontal="left" vertical="center"/>
    </xf>
    <xf numFmtId="4" fontId="21"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3" fillId="4" borderId="7" xfId="0" applyFont="1" applyFill="1" applyBorder="1" applyAlignment="1">
      <alignment horizontal="left" vertical="center"/>
    </xf>
    <xf numFmtId="0" fontId="0" fillId="4" borderId="8" xfId="0" applyFont="1" applyFill="1" applyBorder="1" applyAlignment="1">
      <alignment vertical="center"/>
    </xf>
    <xf numFmtId="0" fontId="3" fillId="4" borderId="8" xfId="0" applyFont="1" applyFill="1" applyBorder="1" applyAlignment="1">
      <alignment horizontal="right" vertical="center"/>
    </xf>
    <xf numFmtId="0" fontId="3"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3"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9"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19" fillId="4" borderId="0" xfId="0" applyFont="1" applyFill="1" applyAlignment="1" applyProtection="1">
      <alignment horizontal="right" vertical="center"/>
    </xf>
    <xf numFmtId="0" fontId="27" fillId="0" borderId="0" xfId="0" applyFont="1" applyAlignment="1" applyProtection="1">
      <alignment horizontal="left" vertical="center"/>
    </xf>
    <xf numFmtId="0" fontId="5" fillId="0" borderId="4" xfId="0" applyFont="1" applyBorder="1" applyAlignment="1" applyProtection="1">
      <alignment vertical="center"/>
    </xf>
    <xf numFmtId="0" fontId="5" fillId="0" borderId="0" xfId="0" applyFont="1" applyAlignment="1" applyProtection="1">
      <alignment vertical="center"/>
    </xf>
    <xf numFmtId="0" fontId="5" fillId="0" borderId="21" xfId="0" applyFont="1" applyBorder="1" applyAlignment="1" applyProtection="1">
      <alignment horizontal="left" vertical="center"/>
    </xf>
    <xf numFmtId="0" fontId="5" fillId="0" borderId="21" xfId="0" applyFont="1" applyBorder="1" applyAlignment="1" applyProtection="1">
      <alignment vertical="center"/>
    </xf>
    <xf numFmtId="0" fontId="5" fillId="0" borderId="21" xfId="0" applyFont="1" applyBorder="1" applyAlignment="1" applyProtection="1">
      <alignment vertical="center"/>
      <protection locked="0"/>
    </xf>
    <xf numFmtId="4" fontId="5" fillId="0" borderId="21" xfId="0" applyNumberFormat="1" applyFont="1" applyBorder="1" applyAlignment="1" applyProtection="1">
      <alignment vertical="center"/>
    </xf>
    <xf numFmtId="0" fontId="5" fillId="0" borderId="4" xfId="0" applyFont="1" applyBorder="1" applyAlignment="1">
      <alignmen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0" fillId="0" borderId="4" xfId="0" applyFont="1" applyBorder="1" applyAlignment="1" applyProtection="1">
      <alignment horizontal="center" vertical="center" wrapText="1"/>
    </xf>
    <xf numFmtId="0" fontId="19" fillId="4" borderId="17" xfId="0" applyFont="1" applyFill="1" applyBorder="1" applyAlignment="1" applyProtection="1">
      <alignment horizontal="center" vertical="center" wrapText="1"/>
    </xf>
    <xf numFmtId="0" fontId="19" fillId="4" borderId="18" xfId="0" applyFont="1" applyFill="1" applyBorder="1" applyAlignment="1" applyProtection="1">
      <alignment horizontal="center" vertical="center" wrapText="1"/>
    </xf>
    <xf numFmtId="0" fontId="19" fillId="4" borderId="18" xfId="0" applyFont="1" applyFill="1" applyBorder="1" applyAlignment="1" applyProtection="1">
      <alignment horizontal="center" vertical="center" wrapText="1"/>
      <protection locked="0"/>
    </xf>
    <xf numFmtId="0" fontId="19" fillId="4" borderId="19"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21" fillId="0" borderId="0" xfId="0" applyNumberFormat="1" applyFont="1" applyAlignment="1" applyProtection="1"/>
    <xf numFmtId="166" fontId="28" fillId="0" borderId="13" xfId="0" applyNumberFormat="1" applyFont="1" applyBorder="1" applyAlignment="1" applyProtection="1"/>
    <xf numFmtId="166" fontId="28" fillId="0" borderId="14" xfId="0" applyNumberFormat="1" applyFont="1" applyBorder="1" applyAlignment="1" applyProtection="1"/>
    <xf numFmtId="4" fontId="17" fillId="0" borderId="0" xfId="0" applyNumberFormat="1" applyFont="1" applyAlignment="1">
      <alignment vertical="center"/>
    </xf>
    <xf numFmtId="0" fontId="7" fillId="0" borderId="4"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4" xfId="0" applyFont="1" applyBorder="1" applyAlignment="1"/>
    <xf numFmtId="0" fontId="7" fillId="0" borderId="15"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6"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3" xfId="0" applyFont="1" applyBorder="1" applyAlignment="1" applyProtection="1">
      <alignment horizontal="center" vertical="center"/>
    </xf>
    <xf numFmtId="49" fontId="0" fillId="0" borderId="23" xfId="0" applyNumberFormat="1" applyFont="1" applyBorder="1" applyAlignment="1" applyProtection="1">
      <alignment horizontal="left" vertical="center" wrapText="1"/>
    </xf>
    <xf numFmtId="0" fontId="0" fillId="0" borderId="23" xfId="0" applyFont="1" applyBorder="1" applyAlignment="1" applyProtection="1">
      <alignment horizontal="left" vertical="center" wrapText="1"/>
    </xf>
    <xf numFmtId="0" fontId="0" fillId="0" borderId="23" xfId="0" applyFont="1" applyBorder="1" applyAlignment="1" applyProtection="1">
      <alignment horizontal="center" vertical="center" wrapText="1"/>
    </xf>
    <xf numFmtId="167" fontId="0" fillId="0" borderId="23" xfId="0" applyNumberFormat="1" applyFont="1" applyBorder="1" applyAlignment="1" applyProtection="1">
      <alignment vertical="center"/>
    </xf>
    <xf numFmtId="4" fontId="0" fillId="2" borderId="23" xfId="0" applyNumberFormat="1" applyFont="1" applyFill="1" applyBorder="1" applyAlignment="1" applyProtection="1">
      <alignment vertical="center"/>
      <protection locked="0"/>
    </xf>
    <xf numFmtId="4" fontId="0" fillId="0" borderId="23" xfId="0" applyNumberFormat="1" applyFont="1" applyBorder="1" applyAlignment="1" applyProtection="1">
      <alignment vertical="center"/>
    </xf>
    <xf numFmtId="0" fontId="1" fillId="2" borderId="15"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6" xfId="0" applyNumberFormat="1" applyFont="1" applyBorder="1" applyAlignment="1" applyProtection="1">
      <alignment vertical="center"/>
    </xf>
    <xf numFmtId="4" fontId="0" fillId="0" borderId="0" xfId="0" applyNumberFormat="1" applyFont="1" applyAlignment="1">
      <alignment vertical="center"/>
    </xf>
    <xf numFmtId="0" fontId="29" fillId="0" borderId="0" xfId="0" applyFont="1" applyAlignment="1" applyProtection="1">
      <alignment horizontal="left" vertical="center"/>
    </xf>
    <xf numFmtId="0" fontId="30" fillId="0" borderId="0" xfId="0" applyFont="1" applyAlignment="1" applyProtection="1">
      <alignment vertical="center" wrapText="1"/>
    </xf>
    <xf numFmtId="0" fontId="0" fillId="0" borderId="15" xfId="0" applyFont="1" applyBorder="1" applyAlignment="1" applyProtection="1">
      <alignment vertical="center"/>
    </xf>
    <xf numFmtId="0" fontId="8" fillId="0" borderId="4"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4" xfId="0" applyFont="1" applyBorder="1" applyAlignment="1">
      <alignment vertical="center"/>
    </xf>
    <xf numFmtId="0" fontId="8" fillId="0" borderId="15" xfId="0" applyFont="1" applyBorder="1" applyAlignment="1" applyProtection="1">
      <alignment vertical="center"/>
    </xf>
    <xf numFmtId="0" fontId="8" fillId="0" borderId="0" xfId="0" applyFont="1" applyBorder="1" applyAlignment="1" applyProtection="1">
      <alignment vertical="center"/>
    </xf>
    <xf numFmtId="0" fontId="8" fillId="0" borderId="16" xfId="0" applyFont="1" applyBorder="1" applyAlignment="1" applyProtection="1">
      <alignment vertical="center"/>
    </xf>
    <xf numFmtId="0" fontId="8" fillId="0" borderId="0" xfId="0" applyFont="1" applyAlignment="1">
      <alignment horizontal="lef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31" fillId="0" borderId="23" xfId="0" applyFont="1" applyBorder="1" applyAlignment="1" applyProtection="1">
      <alignment horizontal="center" vertical="center"/>
    </xf>
    <xf numFmtId="49" fontId="31" fillId="0" borderId="23" xfId="0" applyNumberFormat="1" applyFont="1" applyBorder="1" applyAlignment="1" applyProtection="1">
      <alignment horizontal="left" vertical="center" wrapText="1"/>
    </xf>
    <xf numFmtId="0" fontId="31" fillId="0" borderId="23" xfId="0" applyFont="1" applyBorder="1" applyAlignment="1" applyProtection="1">
      <alignment horizontal="left" vertical="center" wrapText="1"/>
    </xf>
    <xf numFmtId="0" fontId="31" fillId="0" borderId="23" xfId="0" applyFont="1" applyBorder="1" applyAlignment="1" applyProtection="1">
      <alignment horizontal="center" vertical="center" wrapText="1"/>
    </xf>
    <xf numFmtId="167" fontId="31" fillId="0" borderId="23" xfId="0" applyNumberFormat="1" applyFont="1" applyBorder="1" applyAlignment="1" applyProtection="1">
      <alignment vertical="center"/>
    </xf>
    <xf numFmtId="4" fontId="31" fillId="2" borderId="23" xfId="0" applyNumberFormat="1" applyFont="1" applyFill="1" applyBorder="1" applyAlignment="1" applyProtection="1">
      <alignment vertical="center"/>
      <protection locked="0"/>
    </xf>
    <xf numFmtId="4" fontId="31" fillId="0" borderId="23" xfId="0" applyNumberFormat="1" applyFont="1" applyBorder="1" applyAlignment="1" applyProtection="1">
      <alignment vertical="center"/>
    </xf>
    <xf numFmtId="0" fontId="31" fillId="0" borderId="4" xfId="0" applyFont="1" applyBorder="1" applyAlignment="1">
      <alignment vertical="center"/>
    </xf>
    <xf numFmtId="0" fontId="31" fillId="2" borderId="15" xfId="0" applyFont="1" applyFill="1" applyBorder="1" applyAlignment="1" applyProtection="1">
      <alignment horizontal="left" vertical="center"/>
      <protection locked="0"/>
    </xf>
    <xf numFmtId="0" fontId="31" fillId="0" borderId="0" xfId="0" applyFont="1" applyBorder="1" applyAlignment="1" applyProtection="1">
      <alignment horizontal="center"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1" fillId="2" borderId="20" xfId="0" applyFont="1" applyFill="1" applyBorder="1" applyAlignment="1" applyProtection="1">
      <alignment horizontal="left" vertical="center"/>
      <protection locked="0"/>
    </xf>
    <xf numFmtId="0" fontId="1" fillId="0" borderId="21" xfId="0" applyFont="1" applyBorder="1" applyAlignment="1" applyProtection="1">
      <alignment horizontal="center" vertical="center"/>
    </xf>
    <xf numFmtId="166" fontId="1" fillId="0" borderId="21" xfId="0" applyNumberFormat="1" applyFont="1" applyBorder="1" applyAlignment="1" applyProtection="1">
      <alignment vertical="center"/>
    </xf>
    <xf numFmtId="166" fontId="1" fillId="0" borderId="22" xfId="0" applyNumberFormat="1" applyFont="1" applyBorder="1" applyAlignment="1" applyProtection="1">
      <alignment vertical="center"/>
    </xf>
    <xf numFmtId="0" fontId="0" fillId="0" borderId="0" xfId="0" applyAlignment="1">
      <alignment vertical="top"/>
    </xf>
    <xf numFmtId="0" fontId="32" fillId="0" borderId="24" xfId="0" applyFont="1" applyBorder="1" applyAlignment="1">
      <alignment vertical="center" wrapText="1"/>
    </xf>
    <xf numFmtId="0" fontId="32" fillId="0" borderId="25" xfId="0" applyFont="1" applyBorder="1" applyAlignment="1">
      <alignment vertical="center" wrapText="1"/>
    </xf>
    <xf numFmtId="0" fontId="32" fillId="0" borderId="26" xfId="0" applyFont="1" applyBorder="1" applyAlignment="1">
      <alignment vertical="center" wrapText="1"/>
    </xf>
    <xf numFmtId="0" fontId="32" fillId="0" borderId="27" xfId="0" applyFont="1" applyBorder="1" applyAlignment="1">
      <alignment horizontal="center" vertical="center" wrapText="1"/>
    </xf>
    <xf numFmtId="0" fontId="32" fillId="0" borderId="28" xfId="0" applyFont="1" applyBorder="1" applyAlignment="1">
      <alignment horizontal="center" vertical="center" wrapText="1"/>
    </xf>
    <xf numFmtId="0" fontId="32" fillId="0" borderId="27" xfId="0" applyFont="1" applyBorder="1" applyAlignment="1">
      <alignment vertical="center" wrapText="1"/>
    </xf>
    <xf numFmtId="0" fontId="32" fillId="0" borderId="28" xfId="0" applyFont="1" applyBorder="1" applyAlignment="1">
      <alignment vertical="center" wrapText="1"/>
    </xf>
    <xf numFmtId="0" fontId="34" fillId="0" borderId="1" xfId="0" applyFont="1" applyBorder="1" applyAlignment="1">
      <alignment horizontal="left" vertical="center" wrapText="1"/>
    </xf>
    <xf numFmtId="0" fontId="35" fillId="0" borderId="1" xfId="0" applyFont="1" applyBorder="1" applyAlignment="1">
      <alignment horizontal="left" vertical="center" wrapText="1"/>
    </xf>
    <xf numFmtId="0" fontId="35" fillId="0" borderId="27" xfId="0" applyFont="1" applyBorder="1" applyAlignment="1">
      <alignment vertical="center" wrapText="1"/>
    </xf>
    <xf numFmtId="0" fontId="35" fillId="0" borderId="1" xfId="0" applyFont="1" applyBorder="1" applyAlignment="1">
      <alignment vertical="center" wrapText="1"/>
    </xf>
    <xf numFmtId="0" fontId="35" fillId="0" borderId="1" xfId="0" applyFont="1" applyBorder="1" applyAlignment="1">
      <alignment horizontal="left" vertical="center"/>
    </xf>
    <xf numFmtId="0" fontId="35" fillId="0" borderId="1" xfId="0" applyFont="1" applyBorder="1" applyAlignment="1">
      <alignment vertical="center"/>
    </xf>
    <xf numFmtId="49" fontId="35" fillId="0" borderId="1" xfId="0" applyNumberFormat="1" applyFont="1" applyBorder="1" applyAlignment="1">
      <alignment vertical="center" wrapText="1"/>
    </xf>
    <xf numFmtId="0" fontId="32" fillId="0" borderId="30" xfId="0" applyFont="1" applyBorder="1" applyAlignment="1">
      <alignment vertical="center" wrapText="1"/>
    </xf>
    <xf numFmtId="0" fontId="36" fillId="0" borderId="29" xfId="0" applyFont="1" applyBorder="1" applyAlignment="1">
      <alignment vertical="center" wrapText="1"/>
    </xf>
    <xf numFmtId="0" fontId="32" fillId="0" borderId="31" xfId="0" applyFont="1" applyBorder="1" applyAlignment="1">
      <alignment vertical="center" wrapText="1"/>
    </xf>
    <xf numFmtId="0" fontId="32" fillId="0" borderId="1" xfId="0" applyFont="1" applyBorder="1" applyAlignment="1">
      <alignment vertical="top"/>
    </xf>
    <xf numFmtId="0" fontId="32" fillId="0" borderId="0" xfId="0" applyFont="1" applyAlignment="1">
      <alignment vertical="top"/>
    </xf>
    <xf numFmtId="0" fontId="32" fillId="0" borderId="24" xfId="0" applyFont="1" applyBorder="1" applyAlignment="1">
      <alignment horizontal="left" vertical="center"/>
    </xf>
    <xf numFmtId="0" fontId="32" fillId="0" borderId="25" xfId="0" applyFont="1" applyBorder="1" applyAlignment="1">
      <alignment horizontal="left" vertical="center"/>
    </xf>
    <xf numFmtId="0" fontId="32" fillId="0" borderId="26" xfId="0" applyFont="1" applyBorder="1" applyAlignment="1">
      <alignment horizontal="left" vertical="center"/>
    </xf>
    <xf numFmtId="0" fontId="32" fillId="0" borderId="27" xfId="0" applyFont="1" applyBorder="1" applyAlignment="1">
      <alignment horizontal="left" vertical="center"/>
    </xf>
    <xf numFmtId="0" fontId="32" fillId="0" borderId="28" xfId="0" applyFont="1" applyBorder="1" applyAlignment="1">
      <alignment horizontal="left" vertical="center"/>
    </xf>
    <xf numFmtId="0" fontId="34" fillId="0" borderId="1" xfId="0" applyFont="1" applyBorder="1" applyAlignment="1">
      <alignment horizontal="left" vertical="center"/>
    </xf>
    <xf numFmtId="0" fontId="37" fillId="0" borderId="0" xfId="0" applyFont="1" applyAlignment="1">
      <alignment horizontal="left" vertical="center"/>
    </xf>
    <xf numFmtId="0" fontId="34" fillId="0" borderId="29" xfId="0" applyFont="1" applyBorder="1" applyAlignment="1">
      <alignment horizontal="left" vertical="center"/>
    </xf>
    <xf numFmtId="0" fontId="34" fillId="0" borderId="29" xfId="0" applyFont="1" applyBorder="1" applyAlignment="1">
      <alignment horizontal="center" vertical="center"/>
    </xf>
    <xf numFmtId="0" fontId="37" fillId="0" borderId="29" xfId="0" applyFont="1" applyBorder="1" applyAlignment="1">
      <alignment horizontal="left" vertical="center"/>
    </xf>
    <xf numFmtId="0" fontId="38" fillId="0" borderId="1" xfId="0" applyFont="1" applyBorder="1" applyAlignment="1">
      <alignment horizontal="left" vertical="center"/>
    </xf>
    <xf numFmtId="0" fontId="35" fillId="0" borderId="0" xfId="0" applyFont="1" applyAlignment="1">
      <alignment horizontal="left" vertical="center"/>
    </xf>
    <xf numFmtId="0" fontId="35" fillId="0" borderId="1" xfId="0" applyFont="1" applyBorder="1" applyAlignment="1">
      <alignment horizontal="center" vertical="center"/>
    </xf>
    <xf numFmtId="0" fontId="35" fillId="0" borderId="27" xfId="0" applyFont="1" applyBorder="1" applyAlignment="1">
      <alignment horizontal="left" vertical="center"/>
    </xf>
    <xf numFmtId="0" fontId="35" fillId="0" borderId="1" xfId="0" applyFont="1" applyFill="1" applyBorder="1" applyAlignment="1">
      <alignment horizontal="left" vertical="center"/>
    </xf>
    <xf numFmtId="0" fontId="35" fillId="0" borderId="1" xfId="0" applyFont="1" applyFill="1" applyBorder="1" applyAlignment="1">
      <alignment horizontal="center" vertical="center"/>
    </xf>
    <xf numFmtId="0" fontId="32" fillId="0" borderId="30" xfId="0" applyFont="1" applyBorder="1" applyAlignment="1">
      <alignment horizontal="left" vertical="center"/>
    </xf>
    <xf numFmtId="0" fontId="36" fillId="0" borderId="29" xfId="0" applyFont="1" applyBorder="1" applyAlignment="1">
      <alignment horizontal="left" vertical="center"/>
    </xf>
    <xf numFmtId="0" fontId="32" fillId="0" borderId="31" xfId="0" applyFont="1" applyBorder="1" applyAlignment="1">
      <alignment horizontal="left" vertical="center"/>
    </xf>
    <xf numFmtId="0" fontId="32" fillId="0" borderId="1" xfId="0" applyFont="1" applyBorder="1" applyAlignment="1">
      <alignment horizontal="left" vertical="center"/>
    </xf>
    <xf numFmtId="0" fontId="36" fillId="0" borderId="1" xfId="0" applyFont="1" applyBorder="1" applyAlignment="1">
      <alignment horizontal="left" vertical="center"/>
    </xf>
    <xf numFmtId="0" fontId="37" fillId="0" borderId="1" xfId="0" applyFont="1" applyBorder="1" applyAlignment="1">
      <alignment horizontal="left" vertical="center"/>
    </xf>
    <xf numFmtId="0" fontId="35" fillId="0" borderId="29" xfId="0" applyFont="1" applyBorder="1" applyAlignment="1">
      <alignment horizontal="left" vertical="center"/>
    </xf>
    <xf numFmtId="0" fontId="32" fillId="0" borderId="1" xfId="0" applyFont="1" applyBorder="1" applyAlignment="1">
      <alignment horizontal="left" vertical="center" wrapText="1"/>
    </xf>
    <xf numFmtId="0" fontId="35" fillId="0" borderId="1" xfId="0" applyFont="1" applyBorder="1" applyAlignment="1">
      <alignment horizontal="center" vertical="center" wrapText="1"/>
    </xf>
    <xf numFmtId="0" fontId="32" fillId="0" borderId="24" xfId="0" applyFont="1" applyBorder="1" applyAlignment="1">
      <alignment horizontal="left" vertical="center" wrapText="1"/>
    </xf>
    <xf numFmtId="0" fontId="32" fillId="0" borderId="25" xfId="0" applyFont="1" applyBorder="1" applyAlignment="1">
      <alignment horizontal="left" vertical="center" wrapText="1"/>
    </xf>
    <xf numFmtId="0" fontId="32" fillId="0" borderId="26" xfId="0" applyFont="1" applyBorder="1" applyAlignment="1">
      <alignment horizontal="left" vertical="center" wrapText="1"/>
    </xf>
    <xf numFmtId="0" fontId="32" fillId="0" borderId="27" xfId="0" applyFont="1" applyBorder="1" applyAlignment="1">
      <alignment horizontal="left" vertical="center" wrapText="1"/>
    </xf>
    <xf numFmtId="0" fontId="32" fillId="0" borderId="28" xfId="0" applyFont="1" applyBorder="1" applyAlignment="1">
      <alignment horizontal="left" vertical="center" wrapText="1"/>
    </xf>
    <xf numFmtId="0" fontId="37" fillId="0" borderId="27" xfId="0" applyFont="1" applyBorder="1" applyAlignment="1">
      <alignment horizontal="left" vertical="center" wrapText="1"/>
    </xf>
    <xf numFmtId="0" fontId="37" fillId="0" borderId="28" xfId="0" applyFont="1" applyBorder="1" applyAlignment="1">
      <alignment horizontal="left" vertical="center" wrapText="1"/>
    </xf>
    <xf numFmtId="0" fontId="35" fillId="0" borderId="27" xfId="0" applyFont="1" applyBorder="1" applyAlignment="1">
      <alignment horizontal="left" vertical="center" wrapText="1"/>
    </xf>
    <xf numFmtId="0" fontId="35" fillId="0" borderId="28" xfId="0" applyFont="1" applyBorder="1" applyAlignment="1">
      <alignment horizontal="left" vertical="center" wrapText="1"/>
    </xf>
    <xf numFmtId="0" fontId="35" fillId="0" borderId="28" xfId="0" applyFont="1" applyBorder="1" applyAlignment="1">
      <alignment horizontal="left" vertical="center"/>
    </xf>
    <xf numFmtId="0" fontId="35" fillId="0" borderId="30" xfId="0" applyFont="1" applyBorder="1" applyAlignment="1">
      <alignment horizontal="left" vertical="center" wrapText="1"/>
    </xf>
    <xf numFmtId="0" fontId="35" fillId="0" borderId="29" xfId="0" applyFont="1" applyBorder="1" applyAlignment="1">
      <alignment horizontal="left" vertical="center" wrapText="1"/>
    </xf>
    <xf numFmtId="0" fontId="35" fillId="0" borderId="31" xfId="0" applyFont="1" applyBorder="1" applyAlignment="1">
      <alignment horizontal="left" vertical="center" wrapText="1"/>
    </xf>
    <xf numFmtId="0" fontId="35" fillId="0" borderId="1" xfId="0" applyFont="1" applyBorder="1" applyAlignment="1">
      <alignment horizontal="left" vertical="top"/>
    </xf>
    <xf numFmtId="0" fontId="35" fillId="0" borderId="1" xfId="0" applyFont="1" applyBorder="1" applyAlignment="1">
      <alignment horizontal="center" vertical="top"/>
    </xf>
    <xf numFmtId="0" fontId="35" fillId="0" borderId="30" xfId="0" applyFont="1" applyBorder="1" applyAlignment="1">
      <alignment horizontal="left" vertical="center"/>
    </xf>
    <xf numFmtId="0" fontId="35" fillId="0" borderId="31" xfId="0" applyFont="1" applyBorder="1" applyAlignment="1">
      <alignment horizontal="left" vertical="center"/>
    </xf>
    <xf numFmtId="0" fontId="37" fillId="0" borderId="0" xfId="0" applyFont="1" applyAlignment="1">
      <alignment vertical="center"/>
    </xf>
    <xf numFmtId="0" fontId="34" fillId="0" borderId="1" xfId="0" applyFont="1" applyBorder="1" applyAlignment="1">
      <alignment vertical="center"/>
    </xf>
    <xf numFmtId="0" fontId="37" fillId="0" borderId="29" xfId="0" applyFont="1" applyBorder="1" applyAlignment="1">
      <alignment vertical="center"/>
    </xf>
    <xf numFmtId="0" fontId="34" fillId="0" borderId="29" xfId="0" applyFont="1" applyBorder="1" applyAlignment="1">
      <alignment vertical="center"/>
    </xf>
    <xf numFmtId="0" fontId="0" fillId="0" borderId="1" xfId="0" applyBorder="1" applyAlignment="1">
      <alignment vertical="top"/>
    </xf>
    <xf numFmtId="49" fontId="35" fillId="0" borderId="1" xfId="0" applyNumberFormat="1" applyFont="1" applyBorder="1" applyAlignment="1">
      <alignment horizontal="left" vertical="center"/>
    </xf>
    <xf numFmtId="0" fontId="0" fillId="0" borderId="29" xfId="0" applyBorder="1" applyAlignment="1">
      <alignment vertical="top"/>
    </xf>
    <xf numFmtId="0" fontId="34" fillId="0" borderId="29" xfId="0" applyFont="1" applyBorder="1" applyAlignment="1">
      <alignment horizontal="left"/>
    </xf>
    <xf numFmtId="0" fontId="37" fillId="0" borderId="29" xfId="0" applyFont="1" applyBorder="1" applyAlignment="1"/>
    <xf numFmtId="0" fontId="32" fillId="0" borderId="27" xfId="0" applyFont="1" applyBorder="1" applyAlignment="1">
      <alignment vertical="top"/>
    </xf>
    <xf numFmtId="0" fontId="32" fillId="0" borderId="28" xfId="0" applyFont="1" applyBorder="1" applyAlignment="1">
      <alignment vertical="top"/>
    </xf>
    <xf numFmtId="0" fontId="32" fillId="0" borderId="1" xfId="0" applyFont="1" applyBorder="1" applyAlignment="1">
      <alignment horizontal="center" vertical="center"/>
    </xf>
    <xf numFmtId="0" fontId="32" fillId="0" borderId="1" xfId="0" applyFont="1" applyBorder="1" applyAlignment="1">
      <alignment horizontal="left" vertical="top"/>
    </xf>
    <xf numFmtId="0" fontId="32" fillId="0" borderId="30" xfId="0" applyFont="1" applyBorder="1" applyAlignment="1">
      <alignment vertical="top"/>
    </xf>
    <xf numFmtId="0" fontId="32" fillId="0" borderId="29" xfId="0" applyFont="1" applyBorder="1" applyAlignment="1">
      <alignment vertical="top"/>
    </xf>
    <xf numFmtId="0" fontId="32" fillId="0" borderId="31" xfId="0" applyFont="1" applyBorder="1" applyAlignment="1">
      <alignment vertical="top"/>
    </xf>
    <xf numFmtId="4" fontId="15" fillId="0" borderId="0" xfId="0" applyNumberFormat="1" applyFont="1" applyAlignment="1" applyProtection="1">
      <alignment vertical="center"/>
    </xf>
    <xf numFmtId="0" fontId="1" fillId="0" borderId="0" xfId="0" applyFont="1" applyAlignment="1" applyProtection="1">
      <alignment vertical="center"/>
    </xf>
    <xf numFmtId="0" fontId="15" fillId="0" borderId="0" xfId="0" applyFont="1" applyAlignment="1">
      <alignment horizontal="left" vertical="top" wrapText="1"/>
    </xf>
    <xf numFmtId="0" fontId="15" fillId="0" borderId="0" xfId="0" applyFont="1" applyAlignment="1">
      <alignment horizontal="left" vertical="center"/>
    </xf>
    <xf numFmtId="4" fontId="16" fillId="0" borderId="6" xfId="0" applyNumberFormat="1" applyFont="1" applyBorder="1" applyAlignment="1" applyProtection="1">
      <alignment vertical="center"/>
    </xf>
    <xf numFmtId="0" fontId="0" fillId="0" borderId="6" xfId="0" applyFont="1" applyBorder="1" applyAlignment="1" applyProtection="1">
      <alignment vertical="center"/>
    </xf>
    <xf numFmtId="0" fontId="3" fillId="3" borderId="8" xfId="0" applyFont="1" applyFill="1" applyBorder="1" applyAlignment="1" applyProtection="1">
      <alignment horizontal="left" vertical="center"/>
    </xf>
    <xf numFmtId="0" fontId="0" fillId="3" borderId="8" xfId="0" applyFont="1" applyFill="1" applyBorder="1" applyAlignment="1" applyProtection="1">
      <alignment vertical="center"/>
    </xf>
    <xf numFmtId="4" fontId="3"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0" xfId="0"/>
    <xf numFmtId="0" fontId="18" fillId="0" borderId="12" xfId="0" applyFont="1" applyBorder="1" applyAlignment="1">
      <alignment horizontal="center" vertical="center"/>
    </xf>
    <xf numFmtId="0" fontId="18" fillId="0" borderId="13" xfId="0" applyFont="1" applyBorder="1" applyAlignment="1">
      <alignment horizontal="left" vertical="center"/>
    </xf>
    <xf numFmtId="0" fontId="1" fillId="0" borderId="15" xfId="0" applyFont="1" applyBorder="1" applyAlignment="1">
      <alignment horizontal="left" vertical="center"/>
    </xf>
    <xf numFmtId="0" fontId="1" fillId="0" borderId="0" xfId="0" applyFont="1" applyBorder="1" applyAlignment="1">
      <alignment horizontal="left" vertical="center"/>
    </xf>
    <xf numFmtId="0" fontId="1" fillId="0" borderId="15" xfId="0" applyFont="1" applyBorder="1" applyAlignment="1" applyProtection="1">
      <alignment horizontal="left" vertical="center"/>
    </xf>
    <xf numFmtId="0" fontId="1" fillId="0" borderId="0" xfId="0" applyFont="1" applyBorder="1" applyAlignment="1" applyProtection="1">
      <alignment horizontal="left" vertical="center"/>
    </xf>
    <xf numFmtId="0" fontId="0" fillId="0" borderId="0" xfId="0" applyFont="1" applyAlignment="1" applyProtection="1">
      <alignment vertical="center" wrapText="1"/>
    </xf>
    <xf numFmtId="0" fontId="0" fillId="0" borderId="0" xfId="0" applyFont="1" applyAlignment="1" applyProtection="1">
      <alignment vertical="center"/>
    </xf>
    <xf numFmtId="0" fontId="2" fillId="0" borderId="0" xfId="0" applyFont="1" applyAlignment="1" applyProtection="1">
      <alignment horizontal="left" vertical="center" wrapText="1"/>
    </xf>
    <xf numFmtId="0" fontId="2" fillId="0" borderId="0" xfId="0" applyFont="1" applyAlignment="1" applyProtection="1">
      <alignment vertical="center"/>
    </xf>
    <xf numFmtId="165" fontId="0" fillId="0" borderId="0" xfId="0" applyNumberFormat="1" applyFont="1" applyAlignment="1" applyProtection="1">
      <alignment horizontal="left" vertical="center"/>
    </xf>
    <xf numFmtId="0" fontId="0" fillId="0" borderId="0" xfId="0" applyFont="1" applyAlignment="1" applyProtection="1">
      <alignment horizontal="left" vertical="center"/>
    </xf>
    <xf numFmtId="0" fontId="0" fillId="0" borderId="0" xfId="0" applyProtection="1"/>
    <xf numFmtId="0" fontId="2" fillId="0" borderId="0" xfId="0" applyFont="1" applyAlignment="1" applyProtection="1">
      <alignment horizontal="left" vertical="top" wrapText="1"/>
    </xf>
    <xf numFmtId="49" fontId="0" fillId="2" borderId="0" xfId="0" applyNumberFormat="1" applyFont="1" applyFill="1" applyAlignment="1" applyProtection="1">
      <alignment horizontal="left" vertical="center"/>
      <protection locked="0"/>
    </xf>
    <xf numFmtId="49" fontId="0" fillId="0" borderId="0" xfId="0" applyNumberFormat="1" applyFont="1" applyAlignment="1" applyProtection="1">
      <alignment horizontal="left" vertical="center"/>
    </xf>
    <xf numFmtId="0" fontId="0" fillId="0" borderId="0" xfId="0" applyFont="1" applyAlignment="1" applyProtection="1">
      <alignment horizontal="left" vertical="center" wrapText="1"/>
    </xf>
    <xf numFmtId="0" fontId="1" fillId="0" borderId="0" xfId="0" applyFont="1" applyAlignment="1" applyProtection="1">
      <alignment horizontal="right" vertical="center"/>
    </xf>
    <xf numFmtId="164" fontId="1" fillId="0" borderId="0" xfId="0" applyNumberFormat="1" applyFont="1" applyAlignment="1" applyProtection="1">
      <alignment horizontal="right" vertical="center"/>
    </xf>
    <xf numFmtId="0" fontId="19" fillId="4" borderId="8" xfId="0" applyFont="1" applyFill="1" applyBorder="1" applyAlignment="1" applyProtection="1">
      <alignment horizontal="center" vertical="center"/>
    </xf>
    <xf numFmtId="0" fontId="19" fillId="4" borderId="8" xfId="0" applyFont="1" applyFill="1" applyBorder="1" applyAlignment="1" applyProtection="1">
      <alignment horizontal="left" vertical="center"/>
    </xf>
    <xf numFmtId="0" fontId="19" fillId="4" borderId="8" xfId="0" applyFont="1" applyFill="1" applyBorder="1" applyAlignment="1" applyProtection="1">
      <alignment horizontal="right" vertical="center"/>
    </xf>
    <xf numFmtId="4" fontId="25" fillId="0" borderId="0" xfId="0" applyNumberFormat="1" applyFont="1" applyAlignment="1" applyProtection="1">
      <alignment vertical="center"/>
    </xf>
    <xf numFmtId="0" fontId="25" fillId="0" borderId="0" xfId="0" applyFont="1" applyAlignment="1" applyProtection="1">
      <alignment vertical="center"/>
    </xf>
    <xf numFmtId="4" fontId="21" fillId="0" borderId="0" xfId="0" applyNumberFormat="1" applyFont="1" applyAlignment="1" applyProtection="1">
      <alignment horizontal="right" vertical="center"/>
    </xf>
    <xf numFmtId="4" fontId="21" fillId="0" borderId="0" xfId="0" applyNumberFormat="1" applyFont="1" applyAlignment="1" applyProtection="1">
      <alignment vertical="center"/>
    </xf>
    <xf numFmtId="0" fontId="19" fillId="4" borderId="7" xfId="0" applyFont="1" applyFill="1" applyBorder="1" applyAlignment="1" applyProtection="1">
      <alignment horizontal="center" vertical="center"/>
    </xf>
    <xf numFmtId="0" fontId="24" fillId="0" borderId="0" xfId="0" applyFont="1" applyAlignment="1" applyProtection="1">
      <alignment horizontal="left" vertical="center" wrapText="1"/>
    </xf>
    <xf numFmtId="0" fontId="1" fillId="0" borderId="0" xfId="0" applyFont="1" applyAlignment="1">
      <alignment horizontal="left" vertical="center" wrapText="1"/>
    </xf>
    <xf numFmtId="0" fontId="1" fillId="0" borderId="0" xfId="0" applyFont="1" applyAlignment="1">
      <alignment horizontal="left" vertical="center"/>
    </xf>
    <xf numFmtId="0" fontId="2" fillId="0" borderId="0" xfId="0" applyFont="1" applyAlignment="1">
      <alignment horizontal="left" vertical="center" wrapText="1"/>
    </xf>
    <xf numFmtId="0" fontId="0" fillId="0" borderId="0" xfId="0" applyFont="1" applyAlignment="1">
      <alignment vertical="center"/>
    </xf>
    <xf numFmtId="0" fontId="0" fillId="2" borderId="0" xfId="0" applyFont="1" applyFill="1" applyAlignment="1" applyProtection="1">
      <alignment horizontal="left" vertical="center"/>
      <protection locked="0"/>
    </xf>
    <xf numFmtId="0" fontId="0" fillId="0" borderId="0" xfId="0" applyFont="1" applyAlignment="1">
      <alignment horizontal="left" vertical="center"/>
    </xf>
    <xf numFmtId="0" fontId="0"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35" fillId="0" borderId="1" xfId="0" applyFont="1" applyBorder="1" applyAlignment="1">
      <alignment horizontal="left" vertical="top"/>
    </xf>
    <xf numFmtId="0" fontId="35" fillId="0" borderId="1" xfId="0" applyFont="1" applyBorder="1" applyAlignment="1">
      <alignment horizontal="left" vertical="center"/>
    </xf>
    <xf numFmtId="0" fontId="34" fillId="0" borderId="29" xfId="0" applyFont="1" applyBorder="1" applyAlignment="1">
      <alignment horizontal="left"/>
    </xf>
    <xf numFmtId="0" fontId="33" fillId="0" borderId="1" xfId="0" applyFont="1" applyBorder="1" applyAlignment="1">
      <alignment horizontal="center" vertical="center" wrapText="1"/>
    </xf>
    <xf numFmtId="0" fontId="35" fillId="0" borderId="1" xfId="0" applyFont="1" applyBorder="1" applyAlignment="1">
      <alignment horizontal="left" vertical="center" wrapText="1"/>
    </xf>
    <xf numFmtId="0" fontId="33" fillId="0" borderId="1" xfId="0" applyFont="1" applyBorder="1" applyAlignment="1">
      <alignment horizontal="center" vertical="center"/>
    </xf>
    <xf numFmtId="0" fontId="34" fillId="0" borderId="29" xfId="0" applyFont="1" applyBorder="1" applyAlignment="1">
      <alignment horizontal="left" wrapText="1"/>
    </xf>
    <xf numFmtId="49" fontId="35" fillId="0" borderId="1" xfId="0" applyNumberFormat="1" applyFont="1" applyBorder="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61"/>
  <sheetViews>
    <sheetView showGridLines="0" tabSelected="1" workbookViewId="0"/>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ht="11.25">
      <c r="A1" s="15" t="s">
        <v>0</v>
      </c>
      <c r="AZ1" s="15" t="s">
        <v>1</v>
      </c>
      <c r="BA1" s="15" t="s">
        <v>2</v>
      </c>
      <c r="BB1" s="15" t="s">
        <v>3</v>
      </c>
      <c r="BT1" s="15" t="s">
        <v>4</v>
      </c>
      <c r="BU1" s="15" t="s">
        <v>4</v>
      </c>
      <c r="BV1" s="15" t="s">
        <v>5</v>
      </c>
    </row>
    <row r="2" spans="1:74" ht="36.950000000000003" customHeight="1">
      <c r="AR2" s="325"/>
      <c r="AS2" s="325"/>
      <c r="AT2" s="325"/>
      <c r="AU2" s="325"/>
      <c r="AV2" s="325"/>
      <c r="AW2" s="325"/>
      <c r="AX2" s="325"/>
      <c r="AY2" s="325"/>
      <c r="AZ2" s="325"/>
      <c r="BA2" s="325"/>
      <c r="BB2" s="325"/>
      <c r="BC2" s="325"/>
      <c r="BD2" s="325"/>
      <c r="BE2" s="325"/>
      <c r="BS2" s="16" t="s">
        <v>6</v>
      </c>
      <c r="BT2" s="16" t="s">
        <v>7</v>
      </c>
    </row>
    <row r="3" spans="1:74" ht="6.95"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pans="1:74" ht="24.95"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pans="1:74" ht="12" customHeight="1">
      <c r="B5" s="20"/>
      <c r="C5" s="21"/>
      <c r="D5" s="25" t="s">
        <v>13</v>
      </c>
      <c r="E5" s="21"/>
      <c r="F5" s="21"/>
      <c r="G5" s="21"/>
      <c r="H5" s="21"/>
      <c r="I5" s="21"/>
      <c r="J5" s="21"/>
      <c r="K5" s="337" t="s">
        <v>14</v>
      </c>
      <c r="L5" s="338"/>
      <c r="M5" s="338"/>
      <c r="N5" s="338"/>
      <c r="O5" s="338"/>
      <c r="P5" s="338"/>
      <c r="Q5" s="338"/>
      <c r="R5" s="338"/>
      <c r="S5" s="338"/>
      <c r="T5" s="338"/>
      <c r="U5" s="338"/>
      <c r="V5" s="338"/>
      <c r="W5" s="338"/>
      <c r="X5" s="338"/>
      <c r="Y5" s="338"/>
      <c r="Z5" s="338"/>
      <c r="AA5" s="338"/>
      <c r="AB5" s="338"/>
      <c r="AC5" s="338"/>
      <c r="AD5" s="338"/>
      <c r="AE5" s="338"/>
      <c r="AF5" s="338"/>
      <c r="AG5" s="338"/>
      <c r="AH5" s="338"/>
      <c r="AI5" s="338"/>
      <c r="AJ5" s="338"/>
      <c r="AK5" s="338"/>
      <c r="AL5" s="338"/>
      <c r="AM5" s="338"/>
      <c r="AN5" s="338"/>
      <c r="AO5" s="338"/>
      <c r="AP5" s="21"/>
      <c r="AQ5" s="21"/>
      <c r="AR5" s="19"/>
      <c r="BE5" s="317" t="s">
        <v>15</v>
      </c>
      <c r="BS5" s="16" t="s">
        <v>6</v>
      </c>
    </row>
    <row r="6" spans="1:74" ht="36.950000000000003" customHeight="1">
      <c r="B6" s="20"/>
      <c r="C6" s="21"/>
      <c r="D6" s="27" t="s">
        <v>16</v>
      </c>
      <c r="E6" s="21"/>
      <c r="F6" s="21"/>
      <c r="G6" s="21"/>
      <c r="H6" s="21"/>
      <c r="I6" s="21"/>
      <c r="J6" s="21"/>
      <c r="K6" s="339" t="s">
        <v>17</v>
      </c>
      <c r="L6" s="338"/>
      <c r="M6" s="338"/>
      <c r="N6" s="338"/>
      <c r="O6" s="338"/>
      <c r="P6" s="338"/>
      <c r="Q6" s="338"/>
      <c r="R6" s="338"/>
      <c r="S6" s="338"/>
      <c r="T6" s="338"/>
      <c r="U6" s="338"/>
      <c r="V6" s="338"/>
      <c r="W6" s="338"/>
      <c r="X6" s="338"/>
      <c r="Y6" s="338"/>
      <c r="Z6" s="338"/>
      <c r="AA6" s="338"/>
      <c r="AB6" s="338"/>
      <c r="AC6" s="338"/>
      <c r="AD6" s="338"/>
      <c r="AE6" s="338"/>
      <c r="AF6" s="338"/>
      <c r="AG6" s="338"/>
      <c r="AH6" s="338"/>
      <c r="AI6" s="338"/>
      <c r="AJ6" s="338"/>
      <c r="AK6" s="338"/>
      <c r="AL6" s="338"/>
      <c r="AM6" s="338"/>
      <c r="AN6" s="338"/>
      <c r="AO6" s="338"/>
      <c r="AP6" s="21"/>
      <c r="AQ6" s="21"/>
      <c r="AR6" s="19"/>
      <c r="BE6" s="318"/>
      <c r="BS6" s="16" t="s">
        <v>6</v>
      </c>
    </row>
    <row r="7" spans="1:74" ht="12" customHeight="1">
      <c r="B7" s="20"/>
      <c r="C7" s="21"/>
      <c r="D7" s="28" t="s">
        <v>18</v>
      </c>
      <c r="E7" s="21"/>
      <c r="F7" s="21"/>
      <c r="G7" s="21"/>
      <c r="H7" s="21"/>
      <c r="I7" s="21"/>
      <c r="J7" s="21"/>
      <c r="K7" s="26" t="s">
        <v>19</v>
      </c>
      <c r="L7" s="21"/>
      <c r="M7" s="21"/>
      <c r="N7" s="21"/>
      <c r="O7" s="21"/>
      <c r="P7" s="21"/>
      <c r="Q7" s="21"/>
      <c r="R7" s="21"/>
      <c r="S7" s="21"/>
      <c r="T7" s="21"/>
      <c r="U7" s="21"/>
      <c r="V7" s="21"/>
      <c r="W7" s="21"/>
      <c r="X7" s="21"/>
      <c r="Y7" s="21"/>
      <c r="Z7" s="21"/>
      <c r="AA7" s="21"/>
      <c r="AB7" s="21"/>
      <c r="AC7" s="21"/>
      <c r="AD7" s="21"/>
      <c r="AE7" s="21"/>
      <c r="AF7" s="21"/>
      <c r="AG7" s="21"/>
      <c r="AH7" s="21"/>
      <c r="AI7" s="21"/>
      <c r="AJ7" s="21"/>
      <c r="AK7" s="28" t="s">
        <v>20</v>
      </c>
      <c r="AL7" s="21"/>
      <c r="AM7" s="21"/>
      <c r="AN7" s="26" t="s">
        <v>19</v>
      </c>
      <c r="AO7" s="21"/>
      <c r="AP7" s="21"/>
      <c r="AQ7" s="21"/>
      <c r="AR7" s="19"/>
      <c r="BE7" s="318"/>
      <c r="BS7" s="16" t="s">
        <v>6</v>
      </c>
    </row>
    <row r="8" spans="1:74" ht="12" customHeight="1">
      <c r="B8" s="20"/>
      <c r="C8" s="21"/>
      <c r="D8" s="28" t="s">
        <v>21</v>
      </c>
      <c r="E8" s="21"/>
      <c r="F8" s="21"/>
      <c r="G8" s="21"/>
      <c r="H8" s="21"/>
      <c r="I8" s="21"/>
      <c r="J8" s="21"/>
      <c r="K8" s="26" t="s">
        <v>22</v>
      </c>
      <c r="L8" s="21"/>
      <c r="M8" s="21"/>
      <c r="N8" s="21"/>
      <c r="O8" s="21"/>
      <c r="P8" s="21"/>
      <c r="Q8" s="21"/>
      <c r="R8" s="21"/>
      <c r="S8" s="21"/>
      <c r="T8" s="21"/>
      <c r="U8" s="21"/>
      <c r="V8" s="21"/>
      <c r="W8" s="21"/>
      <c r="X8" s="21"/>
      <c r="Y8" s="21"/>
      <c r="Z8" s="21"/>
      <c r="AA8" s="21"/>
      <c r="AB8" s="21"/>
      <c r="AC8" s="21"/>
      <c r="AD8" s="21"/>
      <c r="AE8" s="21"/>
      <c r="AF8" s="21"/>
      <c r="AG8" s="21"/>
      <c r="AH8" s="21"/>
      <c r="AI8" s="21"/>
      <c r="AJ8" s="21"/>
      <c r="AK8" s="28" t="s">
        <v>23</v>
      </c>
      <c r="AL8" s="21"/>
      <c r="AM8" s="21"/>
      <c r="AN8" s="29" t="s">
        <v>24</v>
      </c>
      <c r="AO8" s="21"/>
      <c r="AP8" s="21"/>
      <c r="AQ8" s="21"/>
      <c r="AR8" s="19"/>
      <c r="BE8" s="318"/>
      <c r="BS8" s="16" t="s">
        <v>6</v>
      </c>
    </row>
    <row r="9" spans="1:74" ht="14.45"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318"/>
      <c r="BS9" s="16" t="s">
        <v>6</v>
      </c>
    </row>
    <row r="10" spans="1:74" ht="12" customHeight="1">
      <c r="B10" s="20"/>
      <c r="C10" s="21"/>
      <c r="D10" s="28" t="s">
        <v>25</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8" t="s">
        <v>26</v>
      </c>
      <c r="AL10" s="21"/>
      <c r="AM10" s="21"/>
      <c r="AN10" s="26" t="s">
        <v>19</v>
      </c>
      <c r="AO10" s="21"/>
      <c r="AP10" s="21"/>
      <c r="AQ10" s="21"/>
      <c r="AR10" s="19"/>
      <c r="BE10" s="318"/>
      <c r="BS10" s="16" t="s">
        <v>6</v>
      </c>
    </row>
    <row r="11" spans="1:74" ht="18.399999999999999" customHeight="1">
      <c r="B11" s="20"/>
      <c r="C11" s="21"/>
      <c r="D11" s="21"/>
      <c r="E11" s="26" t="s">
        <v>27</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8" t="s">
        <v>28</v>
      </c>
      <c r="AL11" s="21"/>
      <c r="AM11" s="21"/>
      <c r="AN11" s="26" t="s">
        <v>19</v>
      </c>
      <c r="AO11" s="21"/>
      <c r="AP11" s="21"/>
      <c r="AQ11" s="21"/>
      <c r="AR11" s="19"/>
      <c r="BE11" s="318"/>
      <c r="BS11" s="16" t="s">
        <v>6</v>
      </c>
    </row>
    <row r="12" spans="1:74" ht="6.95"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318"/>
      <c r="BS12" s="16" t="s">
        <v>6</v>
      </c>
    </row>
    <row r="13" spans="1:74" ht="12" customHeight="1">
      <c r="B13" s="20"/>
      <c r="C13" s="21"/>
      <c r="D13" s="28" t="s">
        <v>29</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8" t="s">
        <v>26</v>
      </c>
      <c r="AL13" s="21"/>
      <c r="AM13" s="21"/>
      <c r="AN13" s="30" t="s">
        <v>30</v>
      </c>
      <c r="AO13" s="21"/>
      <c r="AP13" s="21"/>
      <c r="AQ13" s="21"/>
      <c r="AR13" s="19"/>
      <c r="BE13" s="318"/>
      <c r="BS13" s="16" t="s">
        <v>6</v>
      </c>
    </row>
    <row r="14" spans="1:74" ht="11.25">
      <c r="B14" s="20"/>
      <c r="C14" s="21"/>
      <c r="D14" s="21"/>
      <c r="E14" s="340" t="s">
        <v>30</v>
      </c>
      <c r="F14" s="341"/>
      <c r="G14" s="341"/>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c r="AK14" s="28" t="s">
        <v>28</v>
      </c>
      <c r="AL14" s="21"/>
      <c r="AM14" s="21"/>
      <c r="AN14" s="30" t="s">
        <v>30</v>
      </c>
      <c r="AO14" s="21"/>
      <c r="AP14" s="21"/>
      <c r="AQ14" s="21"/>
      <c r="AR14" s="19"/>
      <c r="BE14" s="318"/>
      <c r="BS14" s="16" t="s">
        <v>6</v>
      </c>
    </row>
    <row r="15" spans="1:74" ht="6.95"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318"/>
      <c r="BS15" s="16" t="s">
        <v>4</v>
      </c>
    </row>
    <row r="16" spans="1:74" ht="12" customHeight="1">
      <c r="B16" s="20"/>
      <c r="C16" s="21"/>
      <c r="D16" s="28" t="s">
        <v>31</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8" t="s">
        <v>26</v>
      </c>
      <c r="AL16" s="21"/>
      <c r="AM16" s="21"/>
      <c r="AN16" s="26" t="s">
        <v>32</v>
      </c>
      <c r="AO16" s="21"/>
      <c r="AP16" s="21"/>
      <c r="AQ16" s="21"/>
      <c r="AR16" s="19"/>
      <c r="BE16" s="318"/>
      <c r="BS16" s="16" t="s">
        <v>4</v>
      </c>
    </row>
    <row r="17" spans="2:71" ht="18.399999999999999" customHeight="1">
      <c r="B17" s="20"/>
      <c r="C17" s="21"/>
      <c r="D17" s="21"/>
      <c r="E17" s="26" t="s">
        <v>33</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8" t="s">
        <v>28</v>
      </c>
      <c r="AL17" s="21"/>
      <c r="AM17" s="21"/>
      <c r="AN17" s="26" t="s">
        <v>34</v>
      </c>
      <c r="AO17" s="21"/>
      <c r="AP17" s="21"/>
      <c r="AQ17" s="21"/>
      <c r="AR17" s="19"/>
      <c r="BE17" s="318"/>
      <c r="BS17" s="16" t="s">
        <v>35</v>
      </c>
    </row>
    <row r="18" spans="2:71" ht="6.95"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318"/>
      <c r="BS18" s="16" t="s">
        <v>6</v>
      </c>
    </row>
    <row r="19" spans="2:71" ht="12" customHeight="1">
      <c r="B19" s="20"/>
      <c r="C19" s="21"/>
      <c r="D19" s="28" t="s">
        <v>36</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8" t="s">
        <v>26</v>
      </c>
      <c r="AL19" s="21"/>
      <c r="AM19" s="21"/>
      <c r="AN19" s="26" t="s">
        <v>19</v>
      </c>
      <c r="AO19" s="21"/>
      <c r="AP19" s="21"/>
      <c r="AQ19" s="21"/>
      <c r="AR19" s="19"/>
      <c r="BE19" s="318"/>
      <c r="BS19" s="16" t="s">
        <v>6</v>
      </c>
    </row>
    <row r="20" spans="2:71" ht="18.399999999999999" customHeight="1">
      <c r="B20" s="20"/>
      <c r="C20" s="21"/>
      <c r="D20" s="21"/>
      <c r="E20" s="26" t="s">
        <v>37</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8" t="s">
        <v>28</v>
      </c>
      <c r="AL20" s="21"/>
      <c r="AM20" s="21"/>
      <c r="AN20" s="26" t="s">
        <v>19</v>
      </c>
      <c r="AO20" s="21"/>
      <c r="AP20" s="21"/>
      <c r="AQ20" s="21"/>
      <c r="AR20" s="19"/>
      <c r="BE20" s="318"/>
      <c r="BS20" s="16" t="s">
        <v>4</v>
      </c>
    </row>
    <row r="21" spans="2:71" ht="6.95"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318"/>
    </row>
    <row r="22" spans="2:71" ht="12" customHeight="1">
      <c r="B22" s="20"/>
      <c r="C22" s="21"/>
      <c r="D22" s="28" t="s">
        <v>38</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318"/>
    </row>
    <row r="23" spans="2:71" ht="236.25" customHeight="1">
      <c r="B23" s="20"/>
      <c r="C23" s="21"/>
      <c r="D23" s="21"/>
      <c r="E23" s="342" t="s">
        <v>39</v>
      </c>
      <c r="F23" s="342"/>
      <c r="G23" s="342"/>
      <c r="H23" s="342"/>
      <c r="I23" s="342"/>
      <c r="J23" s="342"/>
      <c r="K23" s="342"/>
      <c r="L23" s="342"/>
      <c r="M23" s="342"/>
      <c r="N23" s="342"/>
      <c r="O23" s="342"/>
      <c r="P23" s="342"/>
      <c r="Q23" s="342"/>
      <c r="R23" s="342"/>
      <c r="S23" s="342"/>
      <c r="T23" s="342"/>
      <c r="U23" s="342"/>
      <c r="V23" s="342"/>
      <c r="W23" s="342"/>
      <c r="X23" s="342"/>
      <c r="Y23" s="342"/>
      <c r="Z23" s="342"/>
      <c r="AA23" s="342"/>
      <c r="AB23" s="342"/>
      <c r="AC23" s="342"/>
      <c r="AD23" s="342"/>
      <c r="AE23" s="342"/>
      <c r="AF23" s="342"/>
      <c r="AG23" s="342"/>
      <c r="AH23" s="342"/>
      <c r="AI23" s="342"/>
      <c r="AJ23" s="342"/>
      <c r="AK23" s="342"/>
      <c r="AL23" s="342"/>
      <c r="AM23" s="342"/>
      <c r="AN23" s="342"/>
      <c r="AO23" s="21"/>
      <c r="AP23" s="21"/>
      <c r="AQ23" s="21"/>
      <c r="AR23" s="19"/>
      <c r="BE23" s="318"/>
    </row>
    <row r="24" spans="2:71" ht="6.95"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318"/>
    </row>
    <row r="25" spans="2:71" ht="6.95" customHeight="1">
      <c r="B25" s="20"/>
      <c r="C25" s="21"/>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21"/>
      <c r="AQ25" s="21"/>
      <c r="AR25" s="19"/>
      <c r="BE25" s="318"/>
    </row>
    <row r="26" spans="2:71" s="1" customFormat="1" ht="25.9" customHeight="1">
      <c r="B26" s="33"/>
      <c r="C26" s="34"/>
      <c r="D26" s="35" t="s">
        <v>40</v>
      </c>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19">
        <f>ROUND(AG54,2)</f>
        <v>0</v>
      </c>
      <c r="AL26" s="320"/>
      <c r="AM26" s="320"/>
      <c r="AN26" s="320"/>
      <c r="AO26" s="320"/>
      <c r="AP26" s="34"/>
      <c r="AQ26" s="34"/>
      <c r="AR26" s="37"/>
      <c r="BE26" s="318"/>
    </row>
    <row r="27" spans="2:71" s="1" customFormat="1" ht="6.95" customHeight="1">
      <c r="B27" s="33"/>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c r="AL27" s="34"/>
      <c r="AM27" s="34"/>
      <c r="AN27" s="34"/>
      <c r="AO27" s="34"/>
      <c r="AP27" s="34"/>
      <c r="AQ27" s="34"/>
      <c r="AR27" s="37"/>
      <c r="BE27" s="318"/>
    </row>
    <row r="28" spans="2:71" s="1" customFormat="1" ht="11.25">
      <c r="B28" s="33"/>
      <c r="C28" s="34"/>
      <c r="D28" s="34"/>
      <c r="E28" s="34"/>
      <c r="F28" s="34"/>
      <c r="G28" s="34"/>
      <c r="H28" s="34"/>
      <c r="I28" s="34"/>
      <c r="J28" s="34"/>
      <c r="K28" s="34"/>
      <c r="L28" s="343" t="s">
        <v>41</v>
      </c>
      <c r="M28" s="343"/>
      <c r="N28" s="343"/>
      <c r="O28" s="343"/>
      <c r="P28" s="343"/>
      <c r="Q28" s="34"/>
      <c r="R28" s="34"/>
      <c r="S28" s="34"/>
      <c r="T28" s="34"/>
      <c r="U28" s="34"/>
      <c r="V28" s="34"/>
      <c r="W28" s="343" t="s">
        <v>42</v>
      </c>
      <c r="X28" s="343"/>
      <c r="Y28" s="343"/>
      <c r="Z28" s="343"/>
      <c r="AA28" s="343"/>
      <c r="AB28" s="343"/>
      <c r="AC28" s="343"/>
      <c r="AD28" s="343"/>
      <c r="AE28" s="343"/>
      <c r="AF28" s="34"/>
      <c r="AG28" s="34"/>
      <c r="AH28" s="34"/>
      <c r="AI28" s="34"/>
      <c r="AJ28" s="34"/>
      <c r="AK28" s="343" t="s">
        <v>43</v>
      </c>
      <c r="AL28" s="343"/>
      <c r="AM28" s="343"/>
      <c r="AN28" s="343"/>
      <c r="AO28" s="343"/>
      <c r="AP28" s="34"/>
      <c r="AQ28" s="34"/>
      <c r="AR28" s="37"/>
      <c r="BE28" s="318"/>
    </row>
    <row r="29" spans="2:71" s="2" customFormat="1" ht="14.45" customHeight="1">
      <c r="B29" s="38"/>
      <c r="C29" s="39"/>
      <c r="D29" s="28" t="s">
        <v>44</v>
      </c>
      <c r="E29" s="39"/>
      <c r="F29" s="28" t="s">
        <v>45</v>
      </c>
      <c r="G29" s="39"/>
      <c r="H29" s="39"/>
      <c r="I29" s="39"/>
      <c r="J29" s="39"/>
      <c r="K29" s="39"/>
      <c r="L29" s="344">
        <v>0.21</v>
      </c>
      <c r="M29" s="316"/>
      <c r="N29" s="316"/>
      <c r="O29" s="316"/>
      <c r="P29" s="316"/>
      <c r="Q29" s="39"/>
      <c r="R29" s="39"/>
      <c r="S29" s="39"/>
      <c r="T29" s="39"/>
      <c r="U29" s="39"/>
      <c r="V29" s="39"/>
      <c r="W29" s="315">
        <f>ROUND(AZ54, 2)</f>
        <v>0</v>
      </c>
      <c r="X29" s="316"/>
      <c r="Y29" s="316"/>
      <c r="Z29" s="316"/>
      <c r="AA29" s="316"/>
      <c r="AB29" s="316"/>
      <c r="AC29" s="316"/>
      <c r="AD29" s="316"/>
      <c r="AE29" s="316"/>
      <c r="AF29" s="39"/>
      <c r="AG29" s="39"/>
      <c r="AH29" s="39"/>
      <c r="AI29" s="39"/>
      <c r="AJ29" s="39"/>
      <c r="AK29" s="315">
        <f>ROUND(AV54, 2)</f>
        <v>0</v>
      </c>
      <c r="AL29" s="316"/>
      <c r="AM29" s="316"/>
      <c r="AN29" s="316"/>
      <c r="AO29" s="316"/>
      <c r="AP29" s="39"/>
      <c r="AQ29" s="39"/>
      <c r="AR29" s="40"/>
      <c r="BE29" s="318"/>
    </row>
    <row r="30" spans="2:71" s="2" customFormat="1" ht="14.45" customHeight="1">
      <c r="B30" s="38"/>
      <c r="C30" s="39"/>
      <c r="D30" s="39"/>
      <c r="E30" s="39"/>
      <c r="F30" s="28" t="s">
        <v>46</v>
      </c>
      <c r="G30" s="39"/>
      <c r="H30" s="39"/>
      <c r="I30" s="39"/>
      <c r="J30" s="39"/>
      <c r="K30" s="39"/>
      <c r="L30" s="344">
        <v>0.15</v>
      </c>
      <c r="M30" s="316"/>
      <c r="N30" s="316"/>
      <c r="O30" s="316"/>
      <c r="P30" s="316"/>
      <c r="Q30" s="39"/>
      <c r="R30" s="39"/>
      <c r="S30" s="39"/>
      <c r="T30" s="39"/>
      <c r="U30" s="39"/>
      <c r="V30" s="39"/>
      <c r="W30" s="315">
        <f>ROUND(BA54, 2)</f>
        <v>0</v>
      </c>
      <c r="X30" s="316"/>
      <c r="Y30" s="316"/>
      <c r="Z30" s="316"/>
      <c r="AA30" s="316"/>
      <c r="AB30" s="316"/>
      <c r="AC30" s="316"/>
      <c r="AD30" s="316"/>
      <c r="AE30" s="316"/>
      <c r="AF30" s="39"/>
      <c r="AG30" s="39"/>
      <c r="AH30" s="39"/>
      <c r="AI30" s="39"/>
      <c r="AJ30" s="39"/>
      <c r="AK30" s="315">
        <f>ROUND(AW54, 2)</f>
        <v>0</v>
      </c>
      <c r="AL30" s="316"/>
      <c r="AM30" s="316"/>
      <c r="AN30" s="316"/>
      <c r="AO30" s="316"/>
      <c r="AP30" s="39"/>
      <c r="AQ30" s="39"/>
      <c r="AR30" s="40"/>
      <c r="BE30" s="318"/>
    </row>
    <row r="31" spans="2:71" s="2" customFormat="1" ht="14.45" hidden="1" customHeight="1">
      <c r="B31" s="38"/>
      <c r="C31" s="39"/>
      <c r="D31" s="39"/>
      <c r="E31" s="39"/>
      <c r="F31" s="28" t="s">
        <v>47</v>
      </c>
      <c r="G31" s="39"/>
      <c r="H31" s="39"/>
      <c r="I31" s="39"/>
      <c r="J31" s="39"/>
      <c r="K31" s="39"/>
      <c r="L31" s="344">
        <v>0.21</v>
      </c>
      <c r="M31" s="316"/>
      <c r="N31" s="316"/>
      <c r="O31" s="316"/>
      <c r="P31" s="316"/>
      <c r="Q31" s="39"/>
      <c r="R31" s="39"/>
      <c r="S31" s="39"/>
      <c r="T31" s="39"/>
      <c r="U31" s="39"/>
      <c r="V31" s="39"/>
      <c r="W31" s="315">
        <f>ROUND(BB54, 2)</f>
        <v>0</v>
      </c>
      <c r="X31" s="316"/>
      <c r="Y31" s="316"/>
      <c r="Z31" s="316"/>
      <c r="AA31" s="316"/>
      <c r="AB31" s="316"/>
      <c r="AC31" s="316"/>
      <c r="AD31" s="316"/>
      <c r="AE31" s="316"/>
      <c r="AF31" s="39"/>
      <c r="AG31" s="39"/>
      <c r="AH31" s="39"/>
      <c r="AI31" s="39"/>
      <c r="AJ31" s="39"/>
      <c r="AK31" s="315">
        <v>0</v>
      </c>
      <c r="AL31" s="316"/>
      <c r="AM31" s="316"/>
      <c r="AN31" s="316"/>
      <c r="AO31" s="316"/>
      <c r="AP31" s="39"/>
      <c r="AQ31" s="39"/>
      <c r="AR31" s="40"/>
      <c r="BE31" s="318"/>
    </row>
    <row r="32" spans="2:71" s="2" customFormat="1" ht="14.45" hidden="1" customHeight="1">
      <c r="B32" s="38"/>
      <c r="C32" s="39"/>
      <c r="D32" s="39"/>
      <c r="E32" s="39"/>
      <c r="F32" s="28" t="s">
        <v>48</v>
      </c>
      <c r="G32" s="39"/>
      <c r="H32" s="39"/>
      <c r="I32" s="39"/>
      <c r="J32" s="39"/>
      <c r="K32" s="39"/>
      <c r="L32" s="344">
        <v>0.15</v>
      </c>
      <c r="M32" s="316"/>
      <c r="N32" s="316"/>
      <c r="O32" s="316"/>
      <c r="P32" s="316"/>
      <c r="Q32" s="39"/>
      <c r="R32" s="39"/>
      <c r="S32" s="39"/>
      <c r="T32" s="39"/>
      <c r="U32" s="39"/>
      <c r="V32" s="39"/>
      <c r="W32" s="315">
        <f>ROUND(BC54, 2)</f>
        <v>0</v>
      </c>
      <c r="X32" s="316"/>
      <c r="Y32" s="316"/>
      <c r="Z32" s="316"/>
      <c r="AA32" s="316"/>
      <c r="AB32" s="316"/>
      <c r="AC32" s="316"/>
      <c r="AD32" s="316"/>
      <c r="AE32" s="316"/>
      <c r="AF32" s="39"/>
      <c r="AG32" s="39"/>
      <c r="AH32" s="39"/>
      <c r="AI32" s="39"/>
      <c r="AJ32" s="39"/>
      <c r="AK32" s="315">
        <v>0</v>
      </c>
      <c r="AL32" s="316"/>
      <c r="AM32" s="316"/>
      <c r="AN32" s="316"/>
      <c r="AO32" s="316"/>
      <c r="AP32" s="39"/>
      <c r="AQ32" s="39"/>
      <c r="AR32" s="40"/>
      <c r="BE32" s="318"/>
    </row>
    <row r="33" spans="2:44" s="2" customFormat="1" ht="14.45" hidden="1" customHeight="1">
      <c r="B33" s="38"/>
      <c r="C33" s="39"/>
      <c r="D33" s="39"/>
      <c r="E33" s="39"/>
      <c r="F33" s="28" t="s">
        <v>49</v>
      </c>
      <c r="G33" s="39"/>
      <c r="H33" s="39"/>
      <c r="I33" s="39"/>
      <c r="J33" s="39"/>
      <c r="K33" s="39"/>
      <c r="L33" s="344">
        <v>0</v>
      </c>
      <c r="M33" s="316"/>
      <c r="N33" s="316"/>
      <c r="O33" s="316"/>
      <c r="P33" s="316"/>
      <c r="Q33" s="39"/>
      <c r="R33" s="39"/>
      <c r="S33" s="39"/>
      <c r="T33" s="39"/>
      <c r="U33" s="39"/>
      <c r="V33" s="39"/>
      <c r="W33" s="315">
        <f>ROUND(BD54, 2)</f>
        <v>0</v>
      </c>
      <c r="X33" s="316"/>
      <c r="Y33" s="316"/>
      <c r="Z33" s="316"/>
      <c r="AA33" s="316"/>
      <c r="AB33" s="316"/>
      <c r="AC33" s="316"/>
      <c r="AD33" s="316"/>
      <c r="AE33" s="316"/>
      <c r="AF33" s="39"/>
      <c r="AG33" s="39"/>
      <c r="AH33" s="39"/>
      <c r="AI33" s="39"/>
      <c r="AJ33" s="39"/>
      <c r="AK33" s="315">
        <v>0</v>
      </c>
      <c r="AL33" s="316"/>
      <c r="AM33" s="316"/>
      <c r="AN33" s="316"/>
      <c r="AO33" s="316"/>
      <c r="AP33" s="39"/>
      <c r="AQ33" s="39"/>
      <c r="AR33" s="40"/>
    </row>
    <row r="34" spans="2:44" s="1" customFormat="1" ht="6.95" customHeight="1">
      <c r="B34" s="33"/>
      <c r="C34" s="34"/>
      <c r="D34" s="34"/>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c r="AL34" s="34"/>
      <c r="AM34" s="34"/>
      <c r="AN34" s="34"/>
      <c r="AO34" s="34"/>
      <c r="AP34" s="34"/>
      <c r="AQ34" s="34"/>
      <c r="AR34" s="37"/>
    </row>
    <row r="35" spans="2:44" s="1" customFormat="1" ht="25.9" customHeight="1">
      <c r="B35" s="33"/>
      <c r="C35" s="41"/>
      <c r="D35" s="42" t="s">
        <v>50</v>
      </c>
      <c r="E35" s="43"/>
      <c r="F35" s="43"/>
      <c r="G35" s="43"/>
      <c r="H35" s="43"/>
      <c r="I35" s="43"/>
      <c r="J35" s="43"/>
      <c r="K35" s="43"/>
      <c r="L35" s="43"/>
      <c r="M35" s="43"/>
      <c r="N35" s="43"/>
      <c r="O35" s="43"/>
      <c r="P35" s="43"/>
      <c r="Q35" s="43"/>
      <c r="R35" s="43"/>
      <c r="S35" s="43"/>
      <c r="T35" s="44" t="s">
        <v>51</v>
      </c>
      <c r="U35" s="43"/>
      <c r="V35" s="43"/>
      <c r="W35" s="43"/>
      <c r="X35" s="321" t="s">
        <v>52</v>
      </c>
      <c r="Y35" s="322"/>
      <c r="Z35" s="322"/>
      <c r="AA35" s="322"/>
      <c r="AB35" s="322"/>
      <c r="AC35" s="43"/>
      <c r="AD35" s="43"/>
      <c r="AE35" s="43"/>
      <c r="AF35" s="43"/>
      <c r="AG35" s="43"/>
      <c r="AH35" s="43"/>
      <c r="AI35" s="43"/>
      <c r="AJ35" s="43"/>
      <c r="AK35" s="323">
        <f>SUM(AK26:AK33)</f>
        <v>0</v>
      </c>
      <c r="AL35" s="322"/>
      <c r="AM35" s="322"/>
      <c r="AN35" s="322"/>
      <c r="AO35" s="324"/>
      <c r="AP35" s="41"/>
      <c r="AQ35" s="41"/>
      <c r="AR35" s="37"/>
    </row>
    <row r="36" spans="2:44" s="1" customFormat="1" ht="6.95" customHeight="1">
      <c r="B36" s="33"/>
      <c r="C36" s="34"/>
      <c r="D36" s="34"/>
      <c r="E36" s="34"/>
      <c r="F36" s="34"/>
      <c r="G36" s="34"/>
      <c r="H36" s="3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7"/>
    </row>
    <row r="37" spans="2:44" s="1" customFormat="1" ht="6.95" customHeight="1">
      <c r="B37" s="45"/>
      <c r="C37" s="46"/>
      <c r="D37" s="46"/>
      <c r="E37" s="46"/>
      <c r="F37" s="46"/>
      <c r="G37" s="46"/>
      <c r="H37" s="46"/>
      <c r="I37" s="46"/>
      <c r="J37" s="46"/>
      <c r="K37" s="46"/>
      <c r="L37" s="46"/>
      <c r="M37" s="46"/>
      <c r="N37" s="46"/>
      <c r="O37" s="46"/>
      <c r="P37" s="46"/>
      <c r="Q37" s="46"/>
      <c r="R37" s="46"/>
      <c r="S37" s="46"/>
      <c r="T37" s="46"/>
      <c r="U37" s="46"/>
      <c r="V37" s="46"/>
      <c r="W37" s="46"/>
      <c r="X37" s="46"/>
      <c r="Y37" s="46"/>
      <c r="Z37" s="46"/>
      <c r="AA37" s="46"/>
      <c r="AB37" s="46"/>
      <c r="AC37" s="46"/>
      <c r="AD37" s="46"/>
      <c r="AE37" s="46"/>
      <c r="AF37" s="46"/>
      <c r="AG37" s="46"/>
      <c r="AH37" s="46"/>
      <c r="AI37" s="46"/>
      <c r="AJ37" s="46"/>
      <c r="AK37" s="46"/>
      <c r="AL37" s="46"/>
      <c r="AM37" s="46"/>
      <c r="AN37" s="46"/>
      <c r="AO37" s="46"/>
      <c r="AP37" s="46"/>
      <c r="AQ37" s="46"/>
      <c r="AR37" s="37"/>
    </row>
    <row r="41" spans="2:44" s="1" customFormat="1" ht="6.95" customHeight="1">
      <c r="B41" s="47"/>
      <c r="C41" s="48"/>
      <c r="D41" s="48"/>
      <c r="E41" s="48"/>
      <c r="F41" s="48"/>
      <c r="G41" s="48"/>
      <c r="H41" s="48"/>
      <c r="I41" s="48"/>
      <c r="J41" s="48"/>
      <c r="K41" s="48"/>
      <c r="L41" s="48"/>
      <c r="M41" s="48"/>
      <c r="N41" s="48"/>
      <c r="O41" s="48"/>
      <c r="P41" s="48"/>
      <c r="Q41" s="48"/>
      <c r="R41" s="48"/>
      <c r="S41" s="48"/>
      <c r="T41" s="48"/>
      <c r="U41" s="48"/>
      <c r="V41" s="48"/>
      <c r="W41" s="48"/>
      <c r="X41" s="48"/>
      <c r="Y41" s="48"/>
      <c r="Z41" s="48"/>
      <c r="AA41" s="48"/>
      <c r="AB41" s="48"/>
      <c r="AC41" s="48"/>
      <c r="AD41" s="48"/>
      <c r="AE41" s="48"/>
      <c r="AF41" s="48"/>
      <c r="AG41" s="48"/>
      <c r="AH41" s="48"/>
      <c r="AI41" s="48"/>
      <c r="AJ41" s="48"/>
      <c r="AK41" s="48"/>
      <c r="AL41" s="48"/>
      <c r="AM41" s="48"/>
      <c r="AN41" s="48"/>
      <c r="AO41" s="48"/>
      <c r="AP41" s="48"/>
      <c r="AQ41" s="48"/>
      <c r="AR41" s="37"/>
    </row>
    <row r="42" spans="2:44" s="1" customFormat="1" ht="24.95" customHeight="1">
      <c r="B42" s="33"/>
      <c r="C42" s="22" t="s">
        <v>53</v>
      </c>
      <c r="D42" s="34"/>
      <c r="E42" s="34"/>
      <c r="F42" s="34"/>
      <c r="G42" s="34"/>
      <c r="H42" s="34"/>
      <c r="I42" s="34"/>
      <c r="J42" s="34"/>
      <c r="K42" s="34"/>
      <c r="L42" s="34"/>
      <c r="M42" s="34"/>
      <c r="N42" s="34"/>
      <c r="O42" s="34"/>
      <c r="P42" s="34"/>
      <c r="Q42" s="34"/>
      <c r="R42" s="34"/>
      <c r="S42" s="34"/>
      <c r="T42" s="34"/>
      <c r="U42" s="34"/>
      <c r="V42" s="34"/>
      <c r="W42" s="34"/>
      <c r="X42" s="34"/>
      <c r="Y42" s="34"/>
      <c r="Z42" s="34"/>
      <c r="AA42" s="34"/>
      <c r="AB42" s="34"/>
      <c r="AC42" s="34"/>
      <c r="AD42" s="34"/>
      <c r="AE42" s="34"/>
      <c r="AF42" s="34"/>
      <c r="AG42" s="34"/>
      <c r="AH42" s="34"/>
      <c r="AI42" s="34"/>
      <c r="AJ42" s="34"/>
      <c r="AK42" s="34"/>
      <c r="AL42" s="34"/>
      <c r="AM42" s="34"/>
      <c r="AN42" s="34"/>
      <c r="AO42" s="34"/>
      <c r="AP42" s="34"/>
      <c r="AQ42" s="34"/>
      <c r="AR42" s="37"/>
    </row>
    <row r="43" spans="2:44" s="1" customFormat="1" ht="6.95" customHeight="1">
      <c r="B43" s="33"/>
      <c r="C43" s="34"/>
      <c r="D43" s="34"/>
      <c r="E43" s="34"/>
      <c r="F43" s="34"/>
      <c r="G43" s="34"/>
      <c r="H43" s="34"/>
      <c r="I43" s="34"/>
      <c r="J43" s="34"/>
      <c r="K43" s="34"/>
      <c r="L43" s="34"/>
      <c r="M43" s="34"/>
      <c r="N43" s="34"/>
      <c r="O43" s="34"/>
      <c r="P43" s="34"/>
      <c r="Q43" s="34"/>
      <c r="R43" s="34"/>
      <c r="S43" s="34"/>
      <c r="T43" s="34"/>
      <c r="U43" s="34"/>
      <c r="V43" s="34"/>
      <c r="W43" s="34"/>
      <c r="X43" s="34"/>
      <c r="Y43" s="34"/>
      <c r="Z43" s="34"/>
      <c r="AA43" s="34"/>
      <c r="AB43" s="34"/>
      <c r="AC43" s="34"/>
      <c r="AD43" s="34"/>
      <c r="AE43" s="34"/>
      <c r="AF43" s="34"/>
      <c r="AG43" s="34"/>
      <c r="AH43" s="34"/>
      <c r="AI43" s="34"/>
      <c r="AJ43" s="34"/>
      <c r="AK43" s="34"/>
      <c r="AL43" s="34"/>
      <c r="AM43" s="34"/>
      <c r="AN43" s="34"/>
      <c r="AO43" s="34"/>
      <c r="AP43" s="34"/>
      <c r="AQ43" s="34"/>
      <c r="AR43" s="37"/>
    </row>
    <row r="44" spans="2:44" s="1" customFormat="1" ht="12" customHeight="1">
      <c r="B44" s="33"/>
      <c r="C44" s="28" t="s">
        <v>13</v>
      </c>
      <c r="D44" s="34"/>
      <c r="E44" s="34"/>
      <c r="F44" s="34"/>
      <c r="G44" s="34"/>
      <c r="H44" s="34"/>
      <c r="I44" s="34"/>
      <c r="J44" s="34"/>
      <c r="K44" s="34"/>
      <c r="L44" s="34" t="str">
        <f>K5</f>
        <v>2019023</v>
      </c>
      <c r="M44" s="34"/>
      <c r="N44" s="34"/>
      <c r="O44" s="34"/>
      <c r="P44" s="34"/>
      <c r="Q44" s="34"/>
      <c r="R44" s="34"/>
      <c r="S44" s="34"/>
      <c r="T44" s="34"/>
      <c r="U44" s="34"/>
      <c r="V44" s="34"/>
      <c r="W44" s="34"/>
      <c r="X44" s="34"/>
      <c r="Y44" s="34"/>
      <c r="Z44" s="34"/>
      <c r="AA44" s="34"/>
      <c r="AB44" s="34"/>
      <c r="AC44" s="34"/>
      <c r="AD44" s="34"/>
      <c r="AE44" s="34"/>
      <c r="AF44" s="34"/>
      <c r="AG44" s="34"/>
      <c r="AH44" s="34"/>
      <c r="AI44" s="34"/>
      <c r="AJ44" s="34"/>
      <c r="AK44" s="34"/>
      <c r="AL44" s="34"/>
      <c r="AM44" s="34"/>
      <c r="AN44" s="34"/>
      <c r="AO44" s="34"/>
      <c r="AP44" s="34"/>
      <c r="AQ44" s="34"/>
      <c r="AR44" s="37"/>
    </row>
    <row r="45" spans="2:44" s="3" customFormat="1" ht="36.950000000000003" customHeight="1">
      <c r="B45" s="49"/>
      <c r="C45" s="50" t="s">
        <v>16</v>
      </c>
      <c r="D45" s="51"/>
      <c r="E45" s="51"/>
      <c r="F45" s="51"/>
      <c r="G45" s="51"/>
      <c r="H45" s="51"/>
      <c r="I45" s="51"/>
      <c r="J45" s="51"/>
      <c r="K45" s="51"/>
      <c r="L45" s="334" t="str">
        <f>K6</f>
        <v>Rekonstrukce střechy nad pracovištěm revize ve 4.NP VZ I</v>
      </c>
      <c r="M45" s="335"/>
      <c r="N45" s="335"/>
      <c r="O45" s="335"/>
      <c r="P45" s="335"/>
      <c r="Q45" s="335"/>
      <c r="R45" s="335"/>
      <c r="S45" s="335"/>
      <c r="T45" s="335"/>
      <c r="U45" s="335"/>
      <c r="V45" s="335"/>
      <c r="W45" s="335"/>
      <c r="X45" s="335"/>
      <c r="Y45" s="335"/>
      <c r="Z45" s="335"/>
      <c r="AA45" s="335"/>
      <c r="AB45" s="335"/>
      <c r="AC45" s="335"/>
      <c r="AD45" s="335"/>
      <c r="AE45" s="335"/>
      <c r="AF45" s="335"/>
      <c r="AG45" s="335"/>
      <c r="AH45" s="335"/>
      <c r="AI45" s="335"/>
      <c r="AJ45" s="335"/>
      <c r="AK45" s="335"/>
      <c r="AL45" s="335"/>
      <c r="AM45" s="335"/>
      <c r="AN45" s="335"/>
      <c r="AO45" s="335"/>
      <c r="AP45" s="51"/>
      <c r="AQ45" s="51"/>
      <c r="AR45" s="52"/>
    </row>
    <row r="46" spans="2:44" s="1" customFormat="1" ht="6.95" customHeight="1">
      <c r="B46" s="33"/>
      <c r="C46" s="34"/>
      <c r="D46" s="34"/>
      <c r="E46" s="34"/>
      <c r="F46" s="34"/>
      <c r="G46" s="34"/>
      <c r="H46" s="34"/>
      <c r="I46" s="34"/>
      <c r="J46" s="34"/>
      <c r="K46" s="34"/>
      <c r="L46" s="34"/>
      <c r="M46" s="34"/>
      <c r="N46" s="34"/>
      <c r="O46" s="34"/>
      <c r="P46" s="34"/>
      <c r="Q46" s="34"/>
      <c r="R46" s="34"/>
      <c r="S46" s="34"/>
      <c r="T46" s="34"/>
      <c r="U46" s="34"/>
      <c r="V46" s="34"/>
      <c r="W46" s="34"/>
      <c r="X46" s="34"/>
      <c r="Y46" s="34"/>
      <c r="Z46" s="34"/>
      <c r="AA46" s="34"/>
      <c r="AB46" s="34"/>
      <c r="AC46" s="34"/>
      <c r="AD46" s="34"/>
      <c r="AE46" s="34"/>
      <c r="AF46" s="34"/>
      <c r="AG46" s="34"/>
      <c r="AH46" s="34"/>
      <c r="AI46" s="34"/>
      <c r="AJ46" s="34"/>
      <c r="AK46" s="34"/>
      <c r="AL46" s="34"/>
      <c r="AM46" s="34"/>
      <c r="AN46" s="34"/>
      <c r="AO46" s="34"/>
      <c r="AP46" s="34"/>
      <c r="AQ46" s="34"/>
      <c r="AR46" s="37"/>
    </row>
    <row r="47" spans="2:44" s="1" customFormat="1" ht="12" customHeight="1">
      <c r="B47" s="33"/>
      <c r="C47" s="28" t="s">
        <v>21</v>
      </c>
      <c r="D47" s="34"/>
      <c r="E47" s="34"/>
      <c r="F47" s="34"/>
      <c r="G47" s="34"/>
      <c r="H47" s="34"/>
      <c r="I47" s="34"/>
      <c r="J47" s="34"/>
      <c r="K47" s="34"/>
      <c r="L47" s="53" t="str">
        <f>IF(K8="","",K8)</f>
        <v>Růžová 943/6, 110 00 Praha 1</v>
      </c>
      <c r="M47" s="34"/>
      <c r="N47" s="34"/>
      <c r="O47" s="34"/>
      <c r="P47" s="34"/>
      <c r="Q47" s="34"/>
      <c r="R47" s="34"/>
      <c r="S47" s="34"/>
      <c r="T47" s="34"/>
      <c r="U47" s="34"/>
      <c r="V47" s="34"/>
      <c r="W47" s="34"/>
      <c r="X47" s="34"/>
      <c r="Y47" s="34"/>
      <c r="Z47" s="34"/>
      <c r="AA47" s="34"/>
      <c r="AB47" s="34"/>
      <c r="AC47" s="34"/>
      <c r="AD47" s="34"/>
      <c r="AE47" s="34"/>
      <c r="AF47" s="34"/>
      <c r="AG47" s="34"/>
      <c r="AH47" s="34"/>
      <c r="AI47" s="28" t="s">
        <v>23</v>
      </c>
      <c r="AJ47" s="34"/>
      <c r="AK47" s="34"/>
      <c r="AL47" s="34"/>
      <c r="AM47" s="336" t="str">
        <f>IF(AN8= "","",AN8)</f>
        <v>25. 10. 2019</v>
      </c>
      <c r="AN47" s="336"/>
      <c r="AO47" s="34"/>
      <c r="AP47" s="34"/>
      <c r="AQ47" s="34"/>
      <c r="AR47" s="37"/>
    </row>
    <row r="48" spans="2:44" s="1" customFormat="1" ht="6.95" customHeight="1">
      <c r="B48" s="33"/>
      <c r="C48" s="34"/>
      <c r="D48" s="34"/>
      <c r="E48" s="34"/>
      <c r="F48" s="34"/>
      <c r="G48" s="34"/>
      <c r="H48" s="34"/>
      <c r="I48" s="34"/>
      <c r="J48" s="34"/>
      <c r="K48" s="34"/>
      <c r="L48" s="34"/>
      <c r="M48" s="34"/>
      <c r="N48" s="34"/>
      <c r="O48" s="34"/>
      <c r="P48" s="34"/>
      <c r="Q48" s="34"/>
      <c r="R48" s="34"/>
      <c r="S48" s="34"/>
      <c r="T48" s="34"/>
      <c r="U48" s="34"/>
      <c r="V48" s="34"/>
      <c r="W48" s="34"/>
      <c r="X48" s="34"/>
      <c r="Y48" s="34"/>
      <c r="Z48" s="34"/>
      <c r="AA48" s="34"/>
      <c r="AB48" s="34"/>
      <c r="AC48" s="34"/>
      <c r="AD48" s="34"/>
      <c r="AE48" s="34"/>
      <c r="AF48" s="34"/>
      <c r="AG48" s="34"/>
      <c r="AH48" s="34"/>
      <c r="AI48" s="34"/>
      <c r="AJ48" s="34"/>
      <c r="AK48" s="34"/>
      <c r="AL48" s="34"/>
      <c r="AM48" s="34"/>
      <c r="AN48" s="34"/>
      <c r="AO48" s="34"/>
      <c r="AP48" s="34"/>
      <c r="AQ48" s="34"/>
      <c r="AR48" s="37"/>
    </row>
    <row r="49" spans="1:91" s="1" customFormat="1" ht="24.95" customHeight="1">
      <c r="B49" s="33"/>
      <c r="C49" s="28" t="s">
        <v>25</v>
      </c>
      <c r="D49" s="34"/>
      <c r="E49" s="34"/>
      <c r="F49" s="34"/>
      <c r="G49" s="34"/>
      <c r="H49" s="34"/>
      <c r="I49" s="34"/>
      <c r="J49" s="34"/>
      <c r="K49" s="34"/>
      <c r="L49" s="34" t="str">
        <f>IF(E11= "","",E11)</f>
        <v>STÁTNÍ TISKÁRNA CENIN, Růžová 6, 110 00 Praha 1</v>
      </c>
      <c r="M49" s="34"/>
      <c r="N49" s="34"/>
      <c r="O49" s="34"/>
      <c r="P49" s="34"/>
      <c r="Q49" s="34"/>
      <c r="R49" s="34"/>
      <c r="S49" s="34"/>
      <c r="T49" s="34"/>
      <c r="U49" s="34"/>
      <c r="V49" s="34"/>
      <c r="W49" s="34"/>
      <c r="X49" s="34"/>
      <c r="Y49" s="34"/>
      <c r="Z49" s="34"/>
      <c r="AA49" s="34"/>
      <c r="AB49" s="34"/>
      <c r="AC49" s="34"/>
      <c r="AD49" s="34"/>
      <c r="AE49" s="34"/>
      <c r="AF49" s="34"/>
      <c r="AG49" s="34"/>
      <c r="AH49" s="34"/>
      <c r="AI49" s="28" t="s">
        <v>31</v>
      </c>
      <c r="AJ49" s="34"/>
      <c r="AK49" s="34"/>
      <c r="AL49" s="34"/>
      <c r="AM49" s="332" t="str">
        <f>IF(E17="","",E17)</f>
        <v>APRIS 3MP s.r.o., Baarova 36, 140 00 Praha 4</v>
      </c>
      <c r="AN49" s="333"/>
      <c r="AO49" s="333"/>
      <c r="AP49" s="333"/>
      <c r="AQ49" s="34"/>
      <c r="AR49" s="37"/>
      <c r="AS49" s="326" t="s">
        <v>54</v>
      </c>
      <c r="AT49" s="327"/>
      <c r="AU49" s="55"/>
      <c r="AV49" s="55"/>
      <c r="AW49" s="55"/>
      <c r="AX49" s="55"/>
      <c r="AY49" s="55"/>
      <c r="AZ49" s="55"/>
      <c r="BA49" s="55"/>
      <c r="BB49" s="55"/>
      <c r="BC49" s="55"/>
      <c r="BD49" s="56"/>
    </row>
    <row r="50" spans="1:91" s="1" customFormat="1" ht="13.7" customHeight="1">
      <c r="B50" s="33"/>
      <c r="C50" s="28" t="s">
        <v>29</v>
      </c>
      <c r="D50" s="34"/>
      <c r="E50" s="34"/>
      <c r="F50" s="34"/>
      <c r="G50" s="34"/>
      <c r="H50" s="34"/>
      <c r="I50" s="34"/>
      <c r="J50" s="34"/>
      <c r="K50" s="34"/>
      <c r="L50" s="34" t="str">
        <f>IF(E14= "Vyplň údaj","",E14)</f>
        <v/>
      </c>
      <c r="M50" s="34"/>
      <c r="N50" s="34"/>
      <c r="O50" s="34"/>
      <c r="P50" s="34"/>
      <c r="Q50" s="34"/>
      <c r="R50" s="34"/>
      <c r="S50" s="34"/>
      <c r="T50" s="34"/>
      <c r="U50" s="34"/>
      <c r="V50" s="34"/>
      <c r="W50" s="34"/>
      <c r="X50" s="34"/>
      <c r="Y50" s="34"/>
      <c r="Z50" s="34"/>
      <c r="AA50" s="34"/>
      <c r="AB50" s="34"/>
      <c r="AC50" s="34"/>
      <c r="AD50" s="34"/>
      <c r="AE50" s="34"/>
      <c r="AF50" s="34"/>
      <c r="AG50" s="34"/>
      <c r="AH50" s="34"/>
      <c r="AI50" s="28" t="s">
        <v>36</v>
      </c>
      <c r="AJ50" s="34"/>
      <c r="AK50" s="34"/>
      <c r="AL50" s="34"/>
      <c r="AM50" s="332" t="str">
        <f>IF(E20="","",E20)</f>
        <v xml:space="preserve"> </v>
      </c>
      <c r="AN50" s="333"/>
      <c r="AO50" s="333"/>
      <c r="AP50" s="333"/>
      <c r="AQ50" s="34"/>
      <c r="AR50" s="37"/>
      <c r="AS50" s="328"/>
      <c r="AT50" s="329"/>
      <c r="AU50" s="57"/>
      <c r="AV50" s="57"/>
      <c r="AW50" s="57"/>
      <c r="AX50" s="57"/>
      <c r="AY50" s="57"/>
      <c r="AZ50" s="57"/>
      <c r="BA50" s="57"/>
      <c r="BB50" s="57"/>
      <c r="BC50" s="57"/>
      <c r="BD50" s="58"/>
    </row>
    <row r="51" spans="1:91" s="1" customFormat="1" ht="10.9" customHeight="1">
      <c r="B51" s="33"/>
      <c r="C51" s="34"/>
      <c r="D51" s="34"/>
      <c r="E51" s="34"/>
      <c r="F51" s="34"/>
      <c r="G51" s="34"/>
      <c r="H51" s="34"/>
      <c r="I51" s="34"/>
      <c r="J51" s="34"/>
      <c r="K51" s="34"/>
      <c r="L51" s="34"/>
      <c r="M51" s="34"/>
      <c r="N51" s="34"/>
      <c r="O51" s="34"/>
      <c r="P51" s="34"/>
      <c r="Q51" s="34"/>
      <c r="R51" s="34"/>
      <c r="S51" s="34"/>
      <c r="T51" s="34"/>
      <c r="U51" s="34"/>
      <c r="V51" s="34"/>
      <c r="W51" s="34"/>
      <c r="X51" s="34"/>
      <c r="Y51" s="34"/>
      <c r="Z51" s="34"/>
      <c r="AA51" s="34"/>
      <c r="AB51" s="34"/>
      <c r="AC51" s="34"/>
      <c r="AD51" s="34"/>
      <c r="AE51" s="34"/>
      <c r="AF51" s="34"/>
      <c r="AG51" s="34"/>
      <c r="AH51" s="34"/>
      <c r="AI51" s="34"/>
      <c r="AJ51" s="34"/>
      <c r="AK51" s="34"/>
      <c r="AL51" s="34"/>
      <c r="AM51" s="34"/>
      <c r="AN51" s="34"/>
      <c r="AO51" s="34"/>
      <c r="AP51" s="34"/>
      <c r="AQ51" s="34"/>
      <c r="AR51" s="37"/>
      <c r="AS51" s="330"/>
      <c r="AT51" s="331"/>
      <c r="AU51" s="59"/>
      <c r="AV51" s="59"/>
      <c r="AW51" s="59"/>
      <c r="AX51" s="59"/>
      <c r="AY51" s="59"/>
      <c r="AZ51" s="59"/>
      <c r="BA51" s="59"/>
      <c r="BB51" s="59"/>
      <c r="BC51" s="59"/>
      <c r="BD51" s="60"/>
    </row>
    <row r="52" spans="1:91" s="1" customFormat="1" ht="29.25" customHeight="1">
      <c r="B52" s="33"/>
      <c r="C52" s="352" t="s">
        <v>55</v>
      </c>
      <c r="D52" s="346"/>
      <c r="E52" s="346"/>
      <c r="F52" s="346"/>
      <c r="G52" s="346"/>
      <c r="H52" s="61"/>
      <c r="I52" s="345" t="s">
        <v>56</v>
      </c>
      <c r="J52" s="346"/>
      <c r="K52" s="346"/>
      <c r="L52" s="346"/>
      <c r="M52" s="346"/>
      <c r="N52" s="346"/>
      <c r="O52" s="346"/>
      <c r="P52" s="346"/>
      <c r="Q52" s="346"/>
      <c r="R52" s="346"/>
      <c r="S52" s="346"/>
      <c r="T52" s="346"/>
      <c r="U52" s="346"/>
      <c r="V52" s="346"/>
      <c r="W52" s="346"/>
      <c r="X52" s="346"/>
      <c r="Y52" s="346"/>
      <c r="Z52" s="346"/>
      <c r="AA52" s="346"/>
      <c r="AB52" s="346"/>
      <c r="AC52" s="346"/>
      <c r="AD52" s="346"/>
      <c r="AE52" s="346"/>
      <c r="AF52" s="346"/>
      <c r="AG52" s="347" t="s">
        <v>57</v>
      </c>
      <c r="AH52" s="346"/>
      <c r="AI52" s="346"/>
      <c r="AJ52" s="346"/>
      <c r="AK52" s="346"/>
      <c r="AL52" s="346"/>
      <c r="AM52" s="346"/>
      <c r="AN52" s="345" t="s">
        <v>58</v>
      </c>
      <c r="AO52" s="346"/>
      <c r="AP52" s="346"/>
      <c r="AQ52" s="62" t="s">
        <v>59</v>
      </c>
      <c r="AR52" s="37"/>
      <c r="AS52" s="63" t="s">
        <v>60</v>
      </c>
      <c r="AT52" s="64" t="s">
        <v>61</v>
      </c>
      <c r="AU52" s="64" t="s">
        <v>62</v>
      </c>
      <c r="AV52" s="64" t="s">
        <v>63</v>
      </c>
      <c r="AW52" s="64" t="s">
        <v>64</v>
      </c>
      <c r="AX52" s="64" t="s">
        <v>65</v>
      </c>
      <c r="AY52" s="64" t="s">
        <v>66</v>
      </c>
      <c r="AZ52" s="64" t="s">
        <v>67</v>
      </c>
      <c r="BA52" s="64" t="s">
        <v>68</v>
      </c>
      <c r="BB52" s="64" t="s">
        <v>69</v>
      </c>
      <c r="BC52" s="64" t="s">
        <v>70</v>
      </c>
      <c r="BD52" s="65" t="s">
        <v>71</v>
      </c>
    </row>
    <row r="53" spans="1:91" s="1" customFormat="1" ht="10.9" customHeight="1">
      <c r="B53" s="33"/>
      <c r="C53" s="34"/>
      <c r="D53" s="34"/>
      <c r="E53" s="34"/>
      <c r="F53" s="34"/>
      <c r="G53" s="34"/>
      <c r="H53" s="34"/>
      <c r="I53" s="34"/>
      <c r="J53" s="34"/>
      <c r="K53" s="34"/>
      <c r="L53" s="34"/>
      <c r="M53" s="34"/>
      <c r="N53" s="34"/>
      <c r="O53" s="34"/>
      <c r="P53" s="34"/>
      <c r="Q53" s="34"/>
      <c r="R53" s="34"/>
      <c r="S53" s="34"/>
      <c r="T53" s="34"/>
      <c r="U53" s="34"/>
      <c r="V53" s="34"/>
      <c r="W53" s="34"/>
      <c r="X53" s="34"/>
      <c r="Y53" s="34"/>
      <c r="Z53" s="34"/>
      <c r="AA53" s="34"/>
      <c r="AB53" s="34"/>
      <c r="AC53" s="34"/>
      <c r="AD53" s="34"/>
      <c r="AE53" s="34"/>
      <c r="AF53" s="34"/>
      <c r="AG53" s="34"/>
      <c r="AH53" s="34"/>
      <c r="AI53" s="34"/>
      <c r="AJ53" s="34"/>
      <c r="AK53" s="34"/>
      <c r="AL53" s="34"/>
      <c r="AM53" s="34"/>
      <c r="AN53" s="34"/>
      <c r="AO53" s="34"/>
      <c r="AP53" s="34"/>
      <c r="AQ53" s="34"/>
      <c r="AR53" s="37"/>
      <c r="AS53" s="66"/>
      <c r="AT53" s="67"/>
      <c r="AU53" s="67"/>
      <c r="AV53" s="67"/>
      <c r="AW53" s="67"/>
      <c r="AX53" s="67"/>
      <c r="AY53" s="67"/>
      <c r="AZ53" s="67"/>
      <c r="BA53" s="67"/>
      <c r="BB53" s="67"/>
      <c r="BC53" s="67"/>
      <c r="BD53" s="68"/>
    </row>
    <row r="54" spans="1:91" s="4" customFormat="1" ht="32.450000000000003" customHeight="1">
      <c r="B54" s="69"/>
      <c r="C54" s="70" t="s">
        <v>72</v>
      </c>
      <c r="D54" s="71"/>
      <c r="E54" s="71"/>
      <c r="F54" s="71"/>
      <c r="G54" s="71"/>
      <c r="H54" s="71"/>
      <c r="I54" s="71"/>
      <c r="J54" s="71"/>
      <c r="K54" s="71"/>
      <c r="L54" s="71"/>
      <c r="M54" s="71"/>
      <c r="N54" s="71"/>
      <c r="O54" s="71"/>
      <c r="P54" s="71"/>
      <c r="Q54" s="71"/>
      <c r="R54" s="71"/>
      <c r="S54" s="71"/>
      <c r="T54" s="71"/>
      <c r="U54" s="71"/>
      <c r="V54" s="71"/>
      <c r="W54" s="71"/>
      <c r="X54" s="71"/>
      <c r="Y54" s="71"/>
      <c r="Z54" s="71"/>
      <c r="AA54" s="71"/>
      <c r="AB54" s="71"/>
      <c r="AC54" s="71"/>
      <c r="AD54" s="71"/>
      <c r="AE54" s="71"/>
      <c r="AF54" s="71"/>
      <c r="AG54" s="350">
        <f>ROUND(SUM(AG55:AG59),2)</f>
        <v>0</v>
      </c>
      <c r="AH54" s="350"/>
      <c r="AI54" s="350"/>
      <c r="AJ54" s="350"/>
      <c r="AK54" s="350"/>
      <c r="AL54" s="350"/>
      <c r="AM54" s="350"/>
      <c r="AN54" s="351">
        <f t="shared" ref="AN54:AN59" si="0">SUM(AG54,AT54)</f>
        <v>0</v>
      </c>
      <c r="AO54" s="351"/>
      <c r="AP54" s="351"/>
      <c r="AQ54" s="73" t="s">
        <v>19</v>
      </c>
      <c r="AR54" s="74"/>
      <c r="AS54" s="75">
        <f>ROUND(SUM(AS55:AS59),2)</f>
        <v>0</v>
      </c>
      <c r="AT54" s="76">
        <f t="shared" ref="AT54:AT59" si="1">ROUND(SUM(AV54:AW54),2)</f>
        <v>0</v>
      </c>
      <c r="AU54" s="77">
        <f>ROUND(SUM(AU55:AU59),5)</f>
        <v>0</v>
      </c>
      <c r="AV54" s="76">
        <f>ROUND(AZ54*L29,2)</f>
        <v>0</v>
      </c>
      <c r="AW54" s="76">
        <f>ROUND(BA54*L30,2)</f>
        <v>0</v>
      </c>
      <c r="AX54" s="76">
        <f>ROUND(BB54*L29,2)</f>
        <v>0</v>
      </c>
      <c r="AY54" s="76">
        <f>ROUND(BC54*L30,2)</f>
        <v>0</v>
      </c>
      <c r="AZ54" s="76">
        <f>ROUND(SUM(AZ55:AZ59),2)</f>
        <v>0</v>
      </c>
      <c r="BA54" s="76">
        <f>ROUND(SUM(BA55:BA59),2)</f>
        <v>0</v>
      </c>
      <c r="BB54" s="76">
        <f>ROUND(SUM(BB55:BB59),2)</f>
        <v>0</v>
      </c>
      <c r="BC54" s="76">
        <f>ROUND(SUM(BC55:BC59),2)</f>
        <v>0</v>
      </c>
      <c r="BD54" s="78">
        <f>ROUND(SUM(BD55:BD59),2)</f>
        <v>0</v>
      </c>
      <c r="BS54" s="79" t="s">
        <v>73</v>
      </c>
      <c r="BT54" s="79" t="s">
        <v>74</v>
      </c>
      <c r="BU54" s="80" t="s">
        <v>75</v>
      </c>
      <c r="BV54" s="79" t="s">
        <v>76</v>
      </c>
      <c r="BW54" s="79" t="s">
        <v>5</v>
      </c>
      <c r="BX54" s="79" t="s">
        <v>77</v>
      </c>
      <c r="CL54" s="79" t="s">
        <v>19</v>
      </c>
    </row>
    <row r="55" spans="1:91" s="5" customFormat="1" ht="16.5" customHeight="1">
      <c r="A55" s="81" t="s">
        <v>78</v>
      </c>
      <c r="B55" s="82"/>
      <c r="C55" s="83"/>
      <c r="D55" s="353" t="s">
        <v>79</v>
      </c>
      <c r="E55" s="353"/>
      <c r="F55" s="353"/>
      <c r="G55" s="353"/>
      <c r="H55" s="353"/>
      <c r="I55" s="84"/>
      <c r="J55" s="353" t="s">
        <v>80</v>
      </c>
      <c r="K55" s="353"/>
      <c r="L55" s="353"/>
      <c r="M55" s="353"/>
      <c r="N55" s="353"/>
      <c r="O55" s="353"/>
      <c r="P55" s="353"/>
      <c r="Q55" s="353"/>
      <c r="R55" s="353"/>
      <c r="S55" s="353"/>
      <c r="T55" s="353"/>
      <c r="U55" s="353"/>
      <c r="V55" s="353"/>
      <c r="W55" s="353"/>
      <c r="X55" s="353"/>
      <c r="Y55" s="353"/>
      <c r="Z55" s="353"/>
      <c r="AA55" s="353"/>
      <c r="AB55" s="353"/>
      <c r="AC55" s="353"/>
      <c r="AD55" s="353"/>
      <c r="AE55" s="353"/>
      <c r="AF55" s="353"/>
      <c r="AG55" s="348">
        <f>'D.01 - Architektonicko st...'!J30</f>
        <v>0</v>
      </c>
      <c r="AH55" s="349"/>
      <c r="AI55" s="349"/>
      <c r="AJ55" s="349"/>
      <c r="AK55" s="349"/>
      <c r="AL55" s="349"/>
      <c r="AM55" s="349"/>
      <c r="AN55" s="348">
        <f t="shared" si="0"/>
        <v>0</v>
      </c>
      <c r="AO55" s="349"/>
      <c r="AP55" s="349"/>
      <c r="AQ55" s="85" t="s">
        <v>81</v>
      </c>
      <c r="AR55" s="86"/>
      <c r="AS55" s="87">
        <v>0</v>
      </c>
      <c r="AT55" s="88">
        <f t="shared" si="1"/>
        <v>0</v>
      </c>
      <c r="AU55" s="89">
        <f>'D.01 - Architektonicko st...'!P108</f>
        <v>0</v>
      </c>
      <c r="AV55" s="88">
        <f>'D.01 - Architektonicko st...'!J33</f>
        <v>0</v>
      </c>
      <c r="AW55" s="88">
        <f>'D.01 - Architektonicko st...'!J34</f>
        <v>0</v>
      </c>
      <c r="AX55" s="88">
        <f>'D.01 - Architektonicko st...'!J35</f>
        <v>0</v>
      </c>
      <c r="AY55" s="88">
        <f>'D.01 - Architektonicko st...'!J36</f>
        <v>0</v>
      </c>
      <c r="AZ55" s="88">
        <f>'D.01 - Architektonicko st...'!F33</f>
        <v>0</v>
      </c>
      <c r="BA55" s="88">
        <f>'D.01 - Architektonicko st...'!F34</f>
        <v>0</v>
      </c>
      <c r="BB55" s="88">
        <f>'D.01 - Architektonicko st...'!F35</f>
        <v>0</v>
      </c>
      <c r="BC55" s="88">
        <f>'D.01 - Architektonicko st...'!F36</f>
        <v>0</v>
      </c>
      <c r="BD55" s="90">
        <f>'D.01 - Architektonicko st...'!F37</f>
        <v>0</v>
      </c>
      <c r="BT55" s="91" t="s">
        <v>82</v>
      </c>
      <c r="BV55" s="91" t="s">
        <v>76</v>
      </c>
      <c r="BW55" s="91" t="s">
        <v>83</v>
      </c>
      <c r="BX55" s="91" t="s">
        <v>5</v>
      </c>
      <c r="CL55" s="91" t="s">
        <v>19</v>
      </c>
      <c r="CM55" s="91" t="s">
        <v>84</v>
      </c>
    </row>
    <row r="56" spans="1:91" s="5" customFormat="1" ht="16.5" customHeight="1">
      <c r="A56" s="81" t="s">
        <v>78</v>
      </c>
      <c r="B56" s="82"/>
      <c r="C56" s="83"/>
      <c r="D56" s="353" t="s">
        <v>85</v>
      </c>
      <c r="E56" s="353"/>
      <c r="F56" s="353"/>
      <c r="G56" s="353"/>
      <c r="H56" s="353"/>
      <c r="I56" s="84"/>
      <c r="J56" s="353" t="s">
        <v>86</v>
      </c>
      <c r="K56" s="353"/>
      <c r="L56" s="353"/>
      <c r="M56" s="353"/>
      <c r="N56" s="353"/>
      <c r="O56" s="353"/>
      <c r="P56" s="353"/>
      <c r="Q56" s="353"/>
      <c r="R56" s="353"/>
      <c r="S56" s="353"/>
      <c r="T56" s="353"/>
      <c r="U56" s="353"/>
      <c r="V56" s="353"/>
      <c r="W56" s="353"/>
      <c r="X56" s="353"/>
      <c r="Y56" s="353"/>
      <c r="Z56" s="353"/>
      <c r="AA56" s="353"/>
      <c r="AB56" s="353"/>
      <c r="AC56" s="353"/>
      <c r="AD56" s="353"/>
      <c r="AE56" s="353"/>
      <c r="AF56" s="353"/>
      <c r="AG56" s="348">
        <f>'D.04 - Zdravotně technick...'!J30</f>
        <v>0</v>
      </c>
      <c r="AH56" s="349"/>
      <c r="AI56" s="349"/>
      <c r="AJ56" s="349"/>
      <c r="AK56" s="349"/>
      <c r="AL56" s="349"/>
      <c r="AM56" s="349"/>
      <c r="AN56" s="348">
        <f t="shared" si="0"/>
        <v>0</v>
      </c>
      <c r="AO56" s="349"/>
      <c r="AP56" s="349"/>
      <c r="AQ56" s="85" t="s">
        <v>81</v>
      </c>
      <c r="AR56" s="86"/>
      <c r="AS56" s="87">
        <v>0</v>
      </c>
      <c r="AT56" s="88">
        <f t="shared" si="1"/>
        <v>0</v>
      </c>
      <c r="AU56" s="89">
        <f>'D.04 - Zdravotně technick...'!P82</f>
        <v>0</v>
      </c>
      <c r="AV56" s="88">
        <f>'D.04 - Zdravotně technick...'!J33</f>
        <v>0</v>
      </c>
      <c r="AW56" s="88">
        <f>'D.04 - Zdravotně technick...'!J34</f>
        <v>0</v>
      </c>
      <c r="AX56" s="88">
        <f>'D.04 - Zdravotně technick...'!J35</f>
        <v>0</v>
      </c>
      <c r="AY56" s="88">
        <f>'D.04 - Zdravotně technick...'!J36</f>
        <v>0</v>
      </c>
      <c r="AZ56" s="88">
        <f>'D.04 - Zdravotně technick...'!F33</f>
        <v>0</v>
      </c>
      <c r="BA56" s="88">
        <f>'D.04 - Zdravotně technick...'!F34</f>
        <v>0</v>
      </c>
      <c r="BB56" s="88">
        <f>'D.04 - Zdravotně technick...'!F35</f>
        <v>0</v>
      </c>
      <c r="BC56" s="88">
        <f>'D.04 - Zdravotně technick...'!F36</f>
        <v>0</v>
      </c>
      <c r="BD56" s="90">
        <f>'D.04 - Zdravotně technick...'!F37</f>
        <v>0</v>
      </c>
      <c r="BT56" s="91" t="s">
        <v>82</v>
      </c>
      <c r="BV56" s="91" t="s">
        <v>76</v>
      </c>
      <c r="BW56" s="91" t="s">
        <v>87</v>
      </c>
      <c r="BX56" s="91" t="s">
        <v>5</v>
      </c>
      <c r="CL56" s="91" t="s">
        <v>19</v>
      </c>
      <c r="CM56" s="91" t="s">
        <v>84</v>
      </c>
    </row>
    <row r="57" spans="1:91" s="5" customFormat="1" ht="16.5" customHeight="1">
      <c r="A57" s="81" t="s">
        <v>78</v>
      </c>
      <c r="B57" s="82"/>
      <c r="C57" s="83"/>
      <c r="D57" s="353" t="s">
        <v>88</v>
      </c>
      <c r="E57" s="353"/>
      <c r="F57" s="353"/>
      <c r="G57" s="353"/>
      <c r="H57" s="353"/>
      <c r="I57" s="84"/>
      <c r="J57" s="353" t="s">
        <v>89</v>
      </c>
      <c r="K57" s="353"/>
      <c r="L57" s="353"/>
      <c r="M57" s="353"/>
      <c r="N57" s="353"/>
      <c r="O57" s="353"/>
      <c r="P57" s="353"/>
      <c r="Q57" s="353"/>
      <c r="R57" s="353"/>
      <c r="S57" s="353"/>
      <c r="T57" s="353"/>
      <c r="U57" s="353"/>
      <c r="V57" s="353"/>
      <c r="W57" s="353"/>
      <c r="X57" s="353"/>
      <c r="Y57" s="353"/>
      <c r="Z57" s="353"/>
      <c r="AA57" s="353"/>
      <c r="AB57" s="353"/>
      <c r="AC57" s="353"/>
      <c r="AD57" s="353"/>
      <c r="AE57" s="353"/>
      <c r="AF57" s="353"/>
      <c r="AG57" s="348">
        <f>'D.05 - Vzduchotechnika'!J30</f>
        <v>0</v>
      </c>
      <c r="AH57" s="349"/>
      <c r="AI57" s="349"/>
      <c r="AJ57" s="349"/>
      <c r="AK57" s="349"/>
      <c r="AL57" s="349"/>
      <c r="AM57" s="349"/>
      <c r="AN57" s="348">
        <f t="shared" si="0"/>
        <v>0</v>
      </c>
      <c r="AO57" s="349"/>
      <c r="AP57" s="349"/>
      <c r="AQ57" s="85" t="s">
        <v>81</v>
      </c>
      <c r="AR57" s="86"/>
      <c r="AS57" s="87">
        <v>0</v>
      </c>
      <c r="AT57" s="88">
        <f t="shared" si="1"/>
        <v>0</v>
      </c>
      <c r="AU57" s="89">
        <f>'D.05 - Vzduchotechnika'!P86</f>
        <v>0</v>
      </c>
      <c r="AV57" s="88">
        <f>'D.05 - Vzduchotechnika'!J33</f>
        <v>0</v>
      </c>
      <c r="AW57" s="88">
        <f>'D.05 - Vzduchotechnika'!J34</f>
        <v>0</v>
      </c>
      <c r="AX57" s="88">
        <f>'D.05 - Vzduchotechnika'!J35</f>
        <v>0</v>
      </c>
      <c r="AY57" s="88">
        <f>'D.05 - Vzduchotechnika'!J36</f>
        <v>0</v>
      </c>
      <c r="AZ57" s="88">
        <f>'D.05 - Vzduchotechnika'!F33</f>
        <v>0</v>
      </c>
      <c r="BA57" s="88">
        <f>'D.05 - Vzduchotechnika'!F34</f>
        <v>0</v>
      </c>
      <c r="BB57" s="88">
        <f>'D.05 - Vzduchotechnika'!F35</f>
        <v>0</v>
      </c>
      <c r="BC57" s="88">
        <f>'D.05 - Vzduchotechnika'!F36</f>
        <v>0</v>
      </c>
      <c r="BD57" s="90">
        <f>'D.05 - Vzduchotechnika'!F37</f>
        <v>0</v>
      </c>
      <c r="BT57" s="91" t="s">
        <v>82</v>
      </c>
      <c r="BV57" s="91" t="s">
        <v>76</v>
      </c>
      <c r="BW57" s="91" t="s">
        <v>90</v>
      </c>
      <c r="BX57" s="91" t="s">
        <v>5</v>
      </c>
      <c r="CL57" s="91" t="s">
        <v>19</v>
      </c>
      <c r="CM57" s="91" t="s">
        <v>84</v>
      </c>
    </row>
    <row r="58" spans="1:91" s="5" customFormat="1" ht="16.5" customHeight="1">
      <c r="A58" s="81" t="s">
        <v>78</v>
      </c>
      <c r="B58" s="82"/>
      <c r="C58" s="83"/>
      <c r="D58" s="353" t="s">
        <v>91</v>
      </c>
      <c r="E58" s="353"/>
      <c r="F58" s="353"/>
      <c r="G58" s="353"/>
      <c r="H58" s="353"/>
      <c r="I58" s="84"/>
      <c r="J58" s="353" t="s">
        <v>92</v>
      </c>
      <c r="K58" s="353"/>
      <c r="L58" s="353"/>
      <c r="M58" s="353"/>
      <c r="N58" s="353"/>
      <c r="O58" s="353"/>
      <c r="P58" s="353"/>
      <c r="Q58" s="353"/>
      <c r="R58" s="353"/>
      <c r="S58" s="353"/>
      <c r="T58" s="353"/>
      <c r="U58" s="353"/>
      <c r="V58" s="353"/>
      <c r="W58" s="353"/>
      <c r="X58" s="353"/>
      <c r="Y58" s="353"/>
      <c r="Z58" s="353"/>
      <c r="AA58" s="353"/>
      <c r="AB58" s="353"/>
      <c r="AC58" s="353"/>
      <c r="AD58" s="353"/>
      <c r="AE58" s="353"/>
      <c r="AF58" s="353"/>
      <c r="AG58" s="348">
        <f>'D.07 - Elektroinstalace -...'!J30</f>
        <v>0</v>
      </c>
      <c r="AH58" s="349"/>
      <c r="AI58" s="349"/>
      <c r="AJ58" s="349"/>
      <c r="AK58" s="349"/>
      <c r="AL58" s="349"/>
      <c r="AM58" s="349"/>
      <c r="AN58" s="348">
        <f t="shared" si="0"/>
        <v>0</v>
      </c>
      <c r="AO58" s="349"/>
      <c r="AP58" s="349"/>
      <c r="AQ58" s="85" t="s">
        <v>81</v>
      </c>
      <c r="AR58" s="86"/>
      <c r="AS58" s="87">
        <v>0</v>
      </c>
      <c r="AT58" s="88">
        <f t="shared" si="1"/>
        <v>0</v>
      </c>
      <c r="AU58" s="89">
        <f>'D.07 - Elektroinstalace -...'!P89</f>
        <v>0</v>
      </c>
      <c r="AV58" s="88">
        <f>'D.07 - Elektroinstalace -...'!J33</f>
        <v>0</v>
      </c>
      <c r="AW58" s="88">
        <f>'D.07 - Elektroinstalace -...'!J34</f>
        <v>0</v>
      </c>
      <c r="AX58" s="88">
        <f>'D.07 - Elektroinstalace -...'!J35</f>
        <v>0</v>
      </c>
      <c r="AY58" s="88">
        <f>'D.07 - Elektroinstalace -...'!J36</f>
        <v>0</v>
      </c>
      <c r="AZ58" s="88">
        <f>'D.07 - Elektroinstalace -...'!F33</f>
        <v>0</v>
      </c>
      <c r="BA58" s="88">
        <f>'D.07 - Elektroinstalace -...'!F34</f>
        <v>0</v>
      </c>
      <c r="BB58" s="88">
        <f>'D.07 - Elektroinstalace -...'!F35</f>
        <v>0</v>
      </c>
      <c r="BC58" s="88">
        <f>'D.07 - Elektroinstalace -...'!F36</f>
        <v>0</v>
      </c>
      <c r="BD58" s="90">
        <f>'D.07 - Elektroinstalace -...'!F37</f>
        <v>0</v>
      </c>
      <c r="BT58" s="91" t="s">
        <v>82</v>
      </c>
      <c r="BV58" s="91" t="s">
        <v>76</v>
      </c>
      <c r="BW58" s="91" t="s">
        <v>93</v>
      </c>
      <c r="BX58" s="91" t="s">
        <v>5</v>
      </c>
      <c r="CL58" s="91" t="s">
        <v>19</v>
      </c>
      <c r="CM58" s="91" t="s">
        <v>84</v>
      </c>
    </row>
    <row r="59" spans="1:91" s="5" customFormat="1" ht="16.5" customHeight="1">
      <c r="A59" s="81" t="s">
        <v>78</v>
      </c>
      <c r="B59" s="82"/>
      <c r="C59" s="83"/>
      <c r="D59" s="353" t="s">
        <v>94</v>
      </c>
      <c r="E59" s="353"/>
      <c r="F59" s="353"/>
      <c r="G59" s="353"/>
      <c r="H59" s="353"/>
      <c r="I59" s="84"/>
      <c r="J59" s="353" t="s">
        <v>95</v>
      </c>
      <c r="K59" s="353"/>
      <c r="L59" s="353"/>
      <c r="M59" s="353"/>
      <c r="N59" s="353"/>
      <c r="O59" s="353"/>
      <c r="P59" s="353"/>
      <c r="Q59" s="353"/>
      <c r="R59" s="353"/>
      <c r="S59" s="353"/>
      <c r="T59" s="353"/>
      <c r="U59" s="353"/>
      <c r="V59" s="353"/>
      <c r="W59" s="353"/>
      <c r="X59" s="353"/>
      <c r="Y59" s="353"/>
      <c r="Z59" s="353"/>
      <c r="AA59" s="353"/>
      <c r="AB59" s="353"/>
      <c r="AC59" s="353"/>
      <c r="AD59" s="353"/>
      <c r="AE59" s="353"/>
      <c r="AF59" s="353"/>
      <c r="AG59" s="348">
        <f>'D.09 - Měření a regulace'!J30</f>
        <v>0</v>
      </c>
      <c r="AH59" s="349"/>
      <c r="AI59" s="349"/>
      <c r="AJ59" s="349"/>
      <c r="AK59" s="349"/>
      <c r="AL59" s="349"/>
      <c r="AM59" s="349"/>
      <c r="AN59" s="348">
        <f t="shared" si="0"/>
        <v>0</v>
      </c>
      <c r="AO59" s="349"/>
      <c r="AP59" s="349"/>
      <c r="AQ59" s="85" t="s">
        <v>81</v>
      </c>
      <c r="AR59" s="86"/>
      <c r="AS59" s="92">
        <v>0</v>
      </c>
      <c r="AT59" s="93">
        <f t="shared" si="1"/>
        <v>0</v>
      </c>
      <c r="AU59" s="94">
        <f>'D.09 - Měření a regulace'!P88</f>
        <v>0</v>
      </c>
      <c r="AV59" s="93">
        <f>'D.09 - Měření a regulace'!J33</f>
        <v>0</v>
      </c>
      <c r="AW59" s="93">
        <f>'D.09 - Měření a regulace'!J34</f>
        <v>0</v>
      </c>
      <c r="AX59" s="93">
        <f>'D.09 - Měření a regulace'!J35</f>
        <v>0</v>
      </c>
      <c r="AY59" s="93">
        <f>'D.09 - Měření a regulace'!J36</f>
        <v>0</v>
      </c>
      <c r="AZ59" s="93">
        <f>'D.09 - Měření a regulace'!F33</f>
        <v>0</v>
      </c>
      <c r="BA59" s="93">
        <f>'D.09 - Měření a regulace'!F34</f>
        <v>0</v>
      </c>
      <c r="BB59" s="93">
        <f>'D.09 - Měření a regulace'!F35</f>
        <v>0</v>
      </c>
      <c r="BC59" s="93">
        <f>'D.09 - Měření a regulace'!F36</f>
        <v>0</v>
      </c>
      <c r="BD59" s="95">
        <f>'D.09 - Měření a regulace'!F37</f>
        <v>0</v>
      </c>
      <c r="BT59" s="91" t="s">
        <v>82</v>
      </c>
      <c r="BV59" s="91" t="s">
        <v>76</v>
      </c>
      <c r="BW59" s="91" t="s">
        <v>96</v>
      </c>
      <c r="BX59" s="91" t="s">
        <v>5</v>
      </c>
      <c r="CL59" s="91" t="s">
        <v>19</v>
      </c>
      <c r="CM59" s="91" t="s">
        <v>84</v>
      </c>
    </row>
    <row r="60" spans="1:91" s="1" customFormat="1" ht="30" customHeight="1">
      <c r="B60" s="33"/>
      <c r="C60" s="34"/>
      <c r="D60" s="34"/>
      <c r="E60" s="34"/>
      <c r="F60" s="34"/>
      <c r="G60" s="34"/>
      <c r="H60" s="34"/>
      <c r="I60" s="34"/>
      <c r="J60" s="34"/>
      <c r="K60" s="34"/>
      <c r="L60" s="34"/>
      <c r="M60" s="34"/>
      <c r="N60" s="34"/>
      <c r="O60" s="34"/>
      <c r="P60" s="34"/>
      <c r="Q60" s="34"/>
      <c r="R60" s="34"/>
      <c r="S60" s="34"/>
      <c r="T60" s="34"/>
      <c r="U60" s="34"/>
      <c r="V60" s="34"/>
      <c r="W60" s="34"/>
      <c r="X60" s="34"/>
      <c r="Y60" s="34"/>
      <c r="Z60" s="34"/>
      <c r="AA60" s="34"/>
      <c r="AB60" s="34"/>
      <c r="AC60" s="34"/>
      <c r="AD60" s="34"/>
      <c r="AE60" s="34"/>
      <c r="AF60" s="34"/>
      <c r="AG60" s="34"/>
      <c r="AH60" s="34"/>
      <c r="AI60" s="34"/>
      <c r="AJ60" s="34"/>
      <c r="AK60" s="34"/>
      <c r="AL60" s="34"/>
      <c r="AM60" s="34"/>
      <c r="AN60" s="34"/>
      <c r="AO60" s="34"/>
      <c r="AP60" s="34"/>
      <c r="AQ60" s="34"/>
      <c r="AR60" s="37"/>
    </row>
    <row r="61" spans="1:91" s="1" customFormat="1" ht="6.95" customHeight="1">
      <c r="B61" s="45"/>
      <c r="C61" s="46"/>
      <c r="D61" s="46"/>
      <c r="E61" s="46"/>
      <c r="F61" s="46"/>
      <c r="G61" s="46"/>
      <c r="H61" s="46"/>
      <c r="I61" s="46"/>
      <c r="J61" s="46"/>
      <c r="K61" s="46"/>
      <c r="L61" s="46"/>
      <c r="M61" s="46"/>
      <c r="N61" s="46"/>
      <c r="O61" s="46"/>
      <c r="P61" s="46"/>
      <c r="Q61" s="46"/>
      <c r="R61" s="46"/>
      <c r="S61" s="46"/>
      <c r="T61" s="46"/>
      <c r="U61" s="46"/>
      <c r="V61" s="46"/>
      <c r="W61" s="46"/>
      <c r="X61" s="46"/>
      <c r="Y61" s="46"/>
      <c r="Z61" s="46"/>
      <c r="AA61" s="46"/>
      <c r="AB61" s="46"/>
      <c r="AC61" s="46"/>
      <c r="AD61" s="46"/>
      <c r="AE61" s="46"/>
      <c r="AF61" s="46"/>
      <c r="AG61" s="46"/>
      <c r="AH61" s="46"/>
      <c r="AI61" s="46"/>
      <c r="AJ61" s="46"/>
      <c r="AK61" s="46"/>
      <c r="AL61" s="46"/>
      <c r="AM61" s="46"/>
      <c r="AN61" s="46"/>
      <c r="AO61" s="46"/>
      <c r="AP61" s="46"/>
      <c r="AQ61" s="46"/>
      <c r="AR61" s="37"/>
    </row>
  </sheetData>
  <sheetProtection algorithmName="SHA-512" hashValue="LuSIxM+ceK3tWcjXCs2YzVegMCnGE859p3pYNaTzPtf0sAfEwRxhowZDZMJDtHjxG/+6WGVLa2qgBYqNGmX99A==" saltValue="70QacglpHGS0HGlkM4y6GaVn8Jez2vyPHpd0NYm1otXvoERA5StormSs9N/jEC2OqtHfZ2jtI4K8kaJt4pYT8A==" spinCount="100000" sheet="1" objects="1" scenarios="1" formatColumns="0" formatRows="0"/>
  <mergeCells count="58">
    <mergeCell ref="AN59:AP59"/>
    <mergeCell ref="AG59:AM59"/>
    <mergeCell ref="AG54:AM54"/>
    <mergeCell ref="AN54:AP54"/>
    <mergeCell ref="C52:G52"/>
    <mergeCell ref="I52:AF52"/>
    <mergeCell ref="D55:H55"/>
    <mergeCell ref="J55:AF55"/>
    <mergeCell ref="D56:H56"/>
    <mergeCell ref="J56:AF56"/>
    <mergeCell ref="D57:H57"/>
    <mergeCell ref="J57:AF57"/>
    <mergeCell ref="D58:H58"/>
    <mergeCell ref="J58:AF58"/>
    <mergeCell ref="D59:H59"/>
    <mergeCell ref="J59:AF59"/>
    <mergeCell ref="AN56:AP56"/>
    <mergeCell ref="AG56:AM56"/>
    <mergeCell ref="AN57:AP57"/>
    <mergeCell ref="AG57:AM57"/>
    <mergeCell ref="AN58:AP58"/>
    <mergeCell ref="AG58:AM58"/>
    <mergeCell ref="L33:P33"/>
    <mergeCell ref="AN52:AP52"/>
    <mergeCell ref="AG52:AM52"/>
    <mergeCell ref="AN55:AP55"/>
    <mergeCell ref="AG55:AM55"/>
    <mergeCell ref="AS49:AT51"/>
    <mergeCell ref="AM50:AP50"/>
    <mergeCell ref="L45:AO45"/>
    <mergeCell ref="AM47:AN47"/>
    <mergeCell ref="AM49:AP49"/>
    <mergeCell ref="W33:AE33"/>
    <mergeCell ref="AK33:AO33"/>
    <mergeCell ref="X35:AB35"/>
    <mergeCell ref="AK35:AO35"/>
    <mergeCell ref="AR2:BE2"/>
    <mergeCell ref="K5:AO5"/>
    <mergeCell ref="K6:AO6"/>
    <mergeCell ref="E14:AJ14"/>
    <mergeCell ref="E23:AN23"/>
    <mergeCell ref="L28:P28"/>
    <mergeCell ref="W28:AE28"/>
    <mergeCell ref="AK28:AO28"/>
    <mergeCell ref="L29:P29"/>
    <mergeCell ref="L30:P30"/>
    <mergeCell ref="L31:P31"/>
    <mergeCell ref="L32:P32"/>
    <mergeCell ref="W31:AE31"/>
    <mergeCell ref="BE5:BE32"/>
    <mergeCell ref="AK26:AO26"/>
    <mergeCell ref="W29:AE29"/>
    <mergeCell ref="AK29:AO29"/>
    <mergeCell ref="W30:AE30"/>
    <mergeCell ref="AK30:AO30"/>
    <mergeCell ref="AK31:AO31"/>
    <mergeCell ref="W32:AE32"/>
    <mergeCell ref="AK32:AO32"/>
  </mergeCells>
  <hyperlinks>
    <hyperlink ref="A55" location="'D.01 - Architektonicko st...'!C2" display="/" xr:uid="{00000000-0004-0000-0000-000000000000}"/>
    <hyperlink ref="A56" location="'D.04 - Zdravotně technick...'!C2" display="/" xr:uid="{00000000-0004-0000-0000-000001000000}"/>
    <hyperlink ref="A57" location="'D.05 - Vzduchotechnika'!C2" display="/" xr:uid="{00000000-0004-0000-0000-000002000000}"/>
    <hyperlink ref="A58" location="'D.07 - Elektroinstalace -...'!C2" display="/" xr:uid="{00000000-0004-0000-0000-000003000000}"/>
    <hyperlink ref="A59" location="'D.09 - Měření a regulace'!C2" display="/" xr:uid="{00000000-0004-0000-0000-000004000000}"/>
  </hyperlinks>
  <pageMargins left="0.39370078740157483" right="0.39370078740157483" top="0.39370078740157483" bottom="0.39370078740157483" header="0" footer="0"/>
  <pageSetup paperSize="9" scale="99" fitToHeight="100" orientation="landscape"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BM1130"/>
  <sheetViews>
    <sheetView showGridLines="0" workbookViewId="0"/>
  </sheetViews>
  <sheetFormatPr defaultRowHeight="1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style="96" customWidth="1"/>
    <col min="10" max="10" width="23.5" customWidth="1"/>
    <col min="11" max="11" width="15.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325"/>
      <c r="M2" s="325"/>
      <c r="N2" s="325"/>
      <c r="O2" s="325"/>
      <c r="P2" s="325"/>
      <c r="Q2" s="325"/>
      <c r="R2" s="325"/>
      <c r="S2" s="325"/>
      <c r="T2" s="325"/>
      <c r="U2" s="325"/>
      <c r="V2" s="325"/>
      <c r="AT2" s="16" t="s">
        <v>83</v>
      </c>
    </row>
    <row r="3" spans="2:46" ht="6.95" customHeight="1">
      <c r="B3" s="97"/>
      <c r="C3" s="98"/>
      <c r="D3" s="98"/>
      <c r="E3" s="98"/>
      <c r="F3" s="98"/>
      <c r="G3" s="98"/>
      <c r="H3" s="98"/>
      <c r="I3" s="99"/>
      <c r="J3" s="98"/>
      <c r="K3" s="98"/>
      <c r="L3" s="19"/>
      <c r="AT3" s="16" t="s">
        <v>84</v>
      </c>
    </row>
    <row r="4" spans="2:46" ht="24.95" customHeight="1">
      <c r="B4" s="19"/>
      <c r="D4" s="100" t="s">
        <v>97</v>
      </c>
      <c r="L4" s="19"/>
      <c r="M4" s="23" t="s">
        <v>10</v>
      </c>
      <c r="AT4" s="16" t="s">
        <v>4</v>
      </c>
    </row>
    <row r="5" spans="2:46" ht="6.95" customHeight="1">
      <c r="B5" s="19"/>
      <c r="L5" s="19"/>
    </row>
    <row r="6" spans="2:46" ht="12" customHeight="1">
      <c r="B6" s="19"/>
      <c r="D6" s="101" t="s">
        <v>16</v>
      </c>
      <c r="L6" s="19"/>
    </row>
    <row r="7" spans="2:46" ht="16.5" customHeight="1">
      <c r="B7" s="19"/>
      <c r="E7" s="354" t="str">
        <f>'Rekapitulace stavby'!K6</f>
        <v>Rekonstrukce střechy nad pracovištěm revize ve 4.NP VZ I</v>
      </c>
      <c r="F7" s="355"/>
      <c r="G7" s="355"/>
      <c r="H7" s="355"/>
      <c r="L7" s="19"/>
    </row>
    <row r="8" spans="2:46" s="1" customFormat="1" ht="12" customHeight="1">
      <c r="B8" s="37"/>
      <c r="D8" s="101" t="s">
        <v>98</v>
      </c>
      <c r="I8" s="102"/>
      <c r="L8" s="37"/>
    </row>
    <row r="9" spans="2:46" s="1" customFormat="1" ht="36.950000000000003" customHeight="1">
      <c r="B9" s="37"/>
      <c r="E9" s="356" t="s">
        <v>99</v>
      </c>
      <c r="F9" s="357"/>
      <c r="G9" s="357"/>
      <c r="H9" s="357"/>
      <c r="I9" s="102"/>
      <c r="L9" s="37"/>
    </row>
    <row r="10" spans="2:46" s="1" customFormat="1" ht="11.25">
      <c r="B10" s="37"/>
      <c r="I10" s="102"/>
      <c r="L10" s="37"/>
    </row>
    <row r="11" spans="2:46" s="1" customFormat="1" ht="12" customHeight="1">
      <c r="B11" s="37"/>
      <c r="D11" s="101" t="s">
        <v>18</v>
      </c>
      <c r="F11" s="16" t="s">
        <v>19</v>
      </c>
      <c r="I11" s="103" t="s">
        <v>20</v>
      </c>
      <c r="J11" s="16" t="s">
        <v>19</v>
      </c>
      <c r="L11" s="37"/>
    </row>
    <row r="12" spans="2:46" s="1" customFormat="1" ht="12" customHeight="1">
      <c r="B12" s="37"/>
      <c r="D12" s="101" t="s">
        <v>21</v>
      </c>
      <c r="F12" s="16" t="s">
        <v>22</v>
      </c>
      <c r="I12" s="103" t="s">
        <v>23</v>
      </c>
      <c r="J12" s="104" t="str">
        <f>'Rekapitulace stavby'!AN8</f>
        <v>25. 10. 2019</v>
      </c>
      <c r="L12" s="37"/>
    </row>
    <row r="13" spans="2:46" s="1" customFormat="1" ht="10.9" customHeight="1">
      <c r="B13" s="37"/>
      <c r="I13" s="102"/>
      <c r="L13" s="37"/>
    </row>
    <row r="14" spans="2:46" s="1" customFormat="1" ht="12" customHeight="1">
      <c r="B14" s="37"/>
      <c r="D14" s="101" t="s">
        <v>25</v>
      </c>
      <c r="I14" s="103" t="s">
        <v>26</v>
      </c>
      <c r="J14" s="16" t="s">
        <v>19</v>
      </c>
      <c r="L14" s="37"/>
    </row>
    <row r="15" spans="2:46" s="1" customFormat="1" ht="18" customHeight="1">
      <c r="B15" s="37"/>
      <c r="E15" s="16" t="s">
        <v>27</v>
      </c>
      <c r="I15" s="103" t="s">
        <v>28</v>
      </c>
      <c r="J15" s="16" t="s">
        <v>19</v>
      </c>
      <c r="L15" s="37"/>
    </row>
    <row r="16" spans="2:46" s="1" customFormat="1" ht="6.95" customHeight="1">
      <c r="B16" s="37"/>
      <c r="I16" s="102"/>
      <c r="L16" s="37"/>
    </row>
    <row r="17" spans="2:12" s="1" customFormat="1" ht="12" customHeight="1">
      <c r="B17" s="37"/>
      <c r="D17" s="101" t="s">
        <v>29</v>
      </c>
      <c r="I17" s="103" t="s">
        <v>26</v>
      </c>
      <c r="J17" s="29" t="str">
        <f>'Rekapitulace stavby'!AN13</f>
        <v>Vyplň údaj</v>
      </c>
      <c r="L17" s="37"/>
    </row>
    <row r="18" spans="2:12" s="1" customFormat="1" ht="18" customHeight="1">
      <c r="B18" s="37"/>
      <c r="E18" s="358" t="str">
        <f>'Rekapitulace stavby'!E14</f>
        <v>Vyplň údaj</v>
      </c>
      <c r="F18" s="359"/>
      <c r="G18" s="359"/>
      <c r="H18" s="359"/>
      <c r="I18" s="103" t="s">
        <v>28</v>
      </c>
      <c r="J18" s="29" t="str">
        <f>'Rekapitulace stavby'!AN14</f>
        <v>Vyplň údaj</v>
      </c>
      <c r="L18" s="37"/>
    </row>
    <row r="19" spans="2:12" s="1" customFormat="1" ht="6.95" customHeight="1">
      <c r="B19" s="37"/>
      <c r="I19" s="102"/>
      <c r="L19" s="37"/>
    </row>
    <row r="20" spans="2:12" s="1" customFormat="1" ht="12" customHeight="1">
      <c r="B20" s="37"/>
      <c r="D20" s="101" t="s">
        <v>31</v>
      </c>
      <c r="I20" s="103" t="s">
        <v>26</v>
      </c>
      <c r="J20" s="16" t="s">
        <v>32</v>
      </c>
      <c r="L20" s="37"/>
    </row>
    <row r="21" spans="2:12" s="1" customFormat="1" ht="18" customHeight="1">
      <c r="B21" s="37"/>
      <c r="E21" s="16" t="s">
        <v>33</v>
      </c>
      <c r="I21" s="103" t="s">
        <v>28</v>
      </c>
      <c r="J21" s="16" t="s">
        <v>34</v>
      </c>
      <c r="L21" s="37"/>
    </row>
    <row r="22" spans="2:12" s="1" customFormat="1" ht="6.95" customHeight="1">
      <c r="B22" s="37"/>
      <c r="I22" s="102"/>
      <c r="L22" s="37"/>
    </row>
    <row r="23" spans="2:12" s="1" customFormat="1" ht="12" customHeight="1">
      <c r="B23" s="37"/>
      <c r="D23" s="101" t="s">
        <v>36</v>
      </c>
      <c r="I23" s="103" t="s">
        <v>26</v>
      </c>
      <c r="J23" s="16" t="str">
        <f>IF('Rekapitulace stavby'!AN19="","",'Rekapitulace stavby'!AN19)</f>
        <v/>
      </c>
      <c r="L23" s="37"/>
    </row>
    <row r="24" spans="2:12" s="1" customFormat="1" ht="18" customHeight="1">
      <c r="B24" s="37"/>
      <c r="E24" s="16" t="str">
        <f>IF('Rekapitulace stavby'!E20="","",'Rekapitulace stavby'!E20)</f>
        <v xml:space="preserve"> </v>
      </c>
      <c r="I24" s="103" t="s">
        <v>28</v>
      </c>
      <c r="J24" s="16" t="str">
        <f>IF('Rekapitulace stavby'!AN20="","",'Rekapitulace stavby'!AN20)</f>
        <v/>
      </c>
      <c r="L24" s="37"/>
    </row>
    <row r="25" spans="2:12" s="1" customFormat="1" ht="6.95" customHeight="1">
      <c r="B25" s="37"/>
      <c r="I25" s="102"/>
      <c r="L25" s="37"/>
    </row>
    <row r="26" spans="2:12" s="1" customFormat="1" ht="12" customHeight="1">
      <c r="B26" s="37"/>
      <c r="D26" s="101" t="s">
        <v>38</v>
      </c>
      <c r="I26" s="102"/>
      <c r="L26" s="37"/>
    </row>
    <row r="27" spans="2:12" s="6" customFormat="1" ht="16.5" customHeight="1">
      <c r="B27" s="105"/>
      <c r="E27" s="360" t="s">
        <v>19</v>
      </c>
      <c r="F27" s="360"/>
      <c r="G27" s="360"/>
      <c r="H27" s="360"/>
      <c r="I27" s="106"/>
      <c r="L27" s="105"/>
    </row>
    <row r="28" spans="2:12" s="1" customFormat="1" ht="6.95" customHeight="1">
      <c r="B28" s="37"/>
      <c r="I28" s="102"/>
      <c r="L28" s="37"/>
    </row>
    <row r="29" spans="2:12" s="1" customFormat="1" ht="6.95" customHeight="1">
      <c r="B29" s="37"/>
      <c r="D29" s="55"/>
      <c r="E29" s="55"/>
      <c r="F29" s="55"/>
      <c r="G29" s="55"/>
      <c r="H29" s="55"/>
      <c r="I29" s="107"/>
      <c r="J29" s="55"/>
      <c r="K29" s="55"/>
      <c r="L29" s="37"/>
    </row>
    <row r="30" spans="2:12" s="1" customFormat="1" ht="25.35" customHeight="1">
      <c r="B30" s="37"/>
      <c r="D30" s="108" t="s">
        <v>40</v>
      </c>
      <c r="I30" s="102"/>
      <c r="J30" s="109">
        <f>ROUND(J108, 2)</f>
        <v>0</v>
      </c>
      <c r="L30" s="37"/>
    </row>
    <row r="31" spans="2:12" s="1" customFormat="1" ht="6.95" customHeight="1">
      <c r="B31" s="37"/>
      <c r="D31" s="55"/>
      <c r="E31" s="55"/>
      <c r="F31" s="55"/>
      <c r="G31" s="55"/>
      <c r="H31" s="55"/>
      <c r="I31" s="107"/>
      <c r="J31" s="55"/>
      <c r="K31" s="55"/>
      <c r="L31" s="37"/>
    </row>
    <row r="32" spans="2:12" s="1" customFormat="1" ht="14.45" customHeight="1">
      <c r="B32" s="37"/>
      <c r="F32" s="110" t="s">
        <v>42</v>
      </c>
      <c r="I32" s="111" t="s">
        <v>41</v>
      </c>
      <c r="J32" s="110" t="s">
        <v>43</v>
      </c>
      <c r="L32" s="37"/>
    </row>
    <row r="33" spans="2:12" s="1" customFormat="1" ht="14.45" customHeight="1">
      <c r="B33" s="37"/>
      <c r="D33" s="101" t="s">
        <v>44</v>
      </c>
      <c r="E33" s="101" t="s">
        <v>45</v>
      </c>
      <c r="F33" s="112">
        <f>ROUND((SUM(BE108:BE1129)),  2)</f>
        <v>0</v>
      </c>
      <c r="I33" s="113">
        <v>0.21</v>
      </c>
      <c r="J33" s="112">
        <f>ROUND(((SUM(BE108:BE1129))*I33),  2)</f>
        <v>0</v>
      </c>
      <c r="L33" s="37"/>
    </row>
    <row r="34" spans="2:12" s="1" customFormat="1" ht="14.45" customHeight="1">
      <c r="B34" s="37"/>
      <c r="E34" s="101" t="s">
        <v>46</v>
      </c>
      <c r="F34" s="112">
        <f>ROUND((SUM(BF108:BF1129)),  2)</f>
        <v>0</v>
      </c>
      <c r="I34" s="113">
        <v>0.15</v>
      </c>
      <c r="J34" s="112">
        <f>ROUND(((SUM(BF108:BF1129))*I34),  2)</f>
        <v>0</v>
      </c>
      <c r="L34" s="37"/>
    </row>
    <row r="35" spans="2:12" s="1" customFormat="1" ht="14.45" hidden="1" customHeight="1">
      <c r="B35" s="37"/>
      <c r="E35" s="101" t="s">
        <v>47</v>
      </c>
      <c r="F35" s="112">
        <f>ROUND((SUM(BG108:BG1129)),  2)</f>
        <v>0</v>
      </c>
      <c r="I35" s="113">
        <v>0.21</v>
      </c>
      <c r="J35" s="112">
        <f>0</f>
        <v>0</v>
      </c>
      <c r="L35" s="37"/>
    </row>
    <row r="36" spans="2:12" s="1" customFormat="1" ht="14.45" hidden="1" customHeight="1">
      <c r="B36" s="37"/>
      <c r="E36" s="101" t="s">
        <v>48</v>
      </c>
      <c r="F36" s="112">
        <f>ROUND((SUM(BH108:BH1129)),  2)</f>
        <v>0</v>
      </c>
      <c r="I36" s="113">
        <v>0.15</v>
      </c>
      <c r="J36" s="112">
        <f>0</f>
        <v>0</v>
      </c>
      <c r="L36" s="37"/>
    </row>
    <row r="37" spans="2:12" s="1" customFormat="1" ht="14.45" hidden="1" customHeight="1">
      <c r="B37" s="37"/>
      <c r="E37" s="101" t="s">
        <v>49</v>
      </c>
      <c r="F37" s="112">
        <f>ROUND((SUM(BI108:BI1129)),  2)</f>
        <v>0</v>
      </c>
      <c r="I37" s="113">
        <v>0</v>
      </c>
      <c r="J37" s="112">
        <f>0</f>
        <v>0</v>
      </c>
      <c r="L37" s="37"/>
    </row>
    <row r="38" spans="2:12" s="1" customFormat="1" ht="6.95" customHeight="1">
      <c r="B38" s="37"/>
      <c r="I38" s="102"/>
      <c r="L38" s="37"/>
    </row>
    <row r="39" spans="2:12" s="1" customFormat="1" ht="25.35" customHeight="1">
      <c r="B39" s="37"/>
      <c r="C39" s="114"/>
      <c r="D39" s="115" t="s">
        <v>50</v>
      </c>
      <c r="E39" s="116"/>
      <c r="F39" s="116"/>
      <c r="G39" s="117" t="s">
        <v>51</v>
      </c>
      <c r="H39" s="118" t="s">
        <v>52</v>
      </c>
      <c r="I39" s="119"/>
      <c r="J39" s="120">
        <f>SUM(J30:J37)</f>
        <v>0</v>
      </c>
      <c r="K39" s="121"/>
      <c r="L39" s="37"/>
    </row>
    <row r="40" spans="2:12" s="1" customFormat="1" ht="14.45" customHeight="1">
      <c r="B40" s="122"/>
      <c r="C40" s="123"/>
      <c r="D40" s="123"/>
      <c r="E40" s="123"/>
      <c r="F40" s="123"/>
      <c r="G40" s="123"/>
      <c r="H40" s="123"/>
      <c r="I40" s="124"/>
      <c r="J40" s="123"/>
      <c r="K40" s="123"/>
      <c r="L40" s="37"/>
    </row>
    <row r="44" spans="2:12" s="1" customFormat="1" ht="6.95" customHeight="1">
      <c r="B44" s="125"/>
      <c r="C44" s="126"/>
      <c r="D44" s="126"/>
      <c r="E44" s="126"/>
      <c r="F44" s="126"/>
      <c r="G44" s="126"/>
      <c r="H44" s="126"/>
      <c r="I44" s="127"/>
      <c r="J44" s="126"/>
      <c r="K44" s="126"/>
      <c r="L44" s="37"/>
    </row>
    <row r="45" spans="2:12" s="1" customFormat="1" ht="24.95" customHeight="1">
      <c r="B45" s="33"/>
      <c r="C45" s="22" t="s">
        <v>100</v>
      </c>
      <c r="D45" s="34"/>
      <c r="E45" s="34"/>
      <c r="F45" s="34"/>
      <c r="G45" s="34"/>
      <c r="H45" s="34"/>
      <c r="I45" s="102"/>
      <c r="J45" s="34"/>
      <c r="K45" s="34"/>
      <c r="L45" s="37"/>
    </row>
    <row r="46" spans="2:12" s="1" customFormat="1" ht="6.95" customHeight="1">
      <c r="B46" s="33"/>
      <c r="C46" s="34"/>
      <c r="D46" s="34"/>
      <c r="E46" s="34"/>
      <c r="F46" s="34"/>
      <c r="G46" s="34"/>
      <c r="H46" s="34"/>
      <c r="I46" s="102"/>
      <c r="J46" s="34"/>
      <c r="K46" s="34"/>
      <c r="L46" s="37"/>
    </row>
    <row r="47" spans="2:12" s="1" customFormat="1" ht="12" customHeight="1">
      <c r="B47" s="33"/>
      <c r="C47" s="28" t="s">
        <v>16</v>
      </c>
      <c r="D47" s="34"/>
      <c r="E47" s="34"/>
      <c r="F47" s="34"/>
      <c r="G47" s="34"/>
      <c r="H47" s="34"/>
      <c r="I47" s="102"/>
      <c r="J47" s="34"/>
      <c r="K47" s="34"/>
      <c r="L47" s="37"/>
    </row>
    <row r="48" spans="2:12" s="1" customFormat="1" ht="16.5" customHeight="1">
      <c r="B48" s="33"/>
      <c r="C48" s="34"/>
      <c r="D48" s="34"/>
      <c r="E48" s="361" t="str">
        <f>E7</f>
        <v>Rekonstrukce střechy nad pracovištěm revize ve 4.NP VZ I</v>
      </c>
      <c r="F48" s="362"/>
      <c r="G48" s="362"/>
      <c r="H48" s="362"/>
      <c r="I48" s="102"/>
      <c r="J48" s="34"/>
      <c r="K48" s="34"/>
      <c r="L48" s="37"/>
    </row>
    <row r="49" spans="2:47" s="1" customFormat="1" ht="12" customHeight="1">
      <c r="B49" s="33"/>
      <c r="C49" s="28" t="s">
        <v>98</v>
      </c>
      <c r="D49" s="34"/>
      <c r="E49" s="34"/>
      <c r="F49" s="34"/>
      <c r="G49" s="34"/>
      <c r="H49" s="34"/>
      <c r="I49" s="102"/>
      <c r="J49" s="34"/>
      <c r="K49" s="34"/>
      <c r="L49" s="37"/>
    </row>
    <row r="50" spans="2:47" s="1" customFormat="1" ht="16.5" customHeight="1">
      <c r="B50" s="33"/>
      <c r="C50" s="34"/>
      <c r="D50" s="34"/>
      <c r="E50" s="334" t="str">
        <f>E9</f>
        <v>D.01 - Architektonicko stavební řešení</v>
      </c>
      <c r="F50" s="333"/>
      <c r="G50" s="333"/>
      <c r="H50" s="333"/>
      <c r="I50" s="102"/>
      <c r="J50" s="34"/>
      <c r="K50" s="34"/>
      <c r="L50" s="37"/>
    </row>
    <row r="51" spans="2:47" s="1" customFormat="1" ht="6.95" customHeight="1">
      <c r="B51" s="33"/>
      <c r="C51" s="34"/>
      <c r="D51" s="34"/>
      <c r="E51" s="34"/>
      <c r="F51" s="34"/>
      <c r="G51" s="34"/>
      <c r="H51" s="34"/>
      <c r="I51" s="102"/>
      <c r="J51" s="34"/>
      <c r="K51" s="34"/>
      <c r="L51" s="37"/>
    </row>
    <row r="52" spans="2:47" s="1" customFormat="1" ht="12" customHeight="1">
      <c r="B52" s="33"/>
      <c r="C52" s="28" t="s">
        <v>21</v>
      </c>
      <c r="D52" s="34"/>
      <c r="E52" s="34"/>
      <c r="F52" s="26" t="str">
        <f>F12</f>
        <v>Růžová 943/6, 110 00 Praha 1</v>
      </c>
      <c r="G52" s="34"/>
      <c r="H52" s="34"/>
      <c r="I52" s="103" t="s">
        <v>23</v>
      </c>
      <c r="J52" s="54" t="str">
        <f>IF(J12="","",J12)</f>
        <v>25. 10. 2019</v>
      </c>
      <c r="K52" s="34"/>
      <c r="L52" s="37"/>
    </row>
    <row r="53" spans="2:47" s="1" customFormat="1" ht="6.95" customHeight="1">
      <c r="B53" s="33"/>
      <c r="C53" s="34"/>
      <c r="D53" s="34"/>
      <c r="E53" s="34"/>
      <c r="F53" s="34"/>
      <c r="G53" s="34"/>
      <c r="H53" s="34"/>
      <c r="I53" s="102"/>
      <c r="J53" s="34"/>
      <c r="K53" s="34"/>
      <c r="L53" s="37"/>
    </row>
    <row r="54" spans="2:47" s="1" customFormat="1" ht="24.95" customHeight="1">
      <c r="B54" s="33"/>
      <c r="C54" s="28" t="s">
        <v>25</v>
      </c>
      <c r="D54" s="34"/>
      <c r="E54" s="34"/>
      <c r="F54" s="26" t="str">
        <f>E15</f>
        <v>STÁTNÍ TISKÁRNA CENIN, Růžová 6, 110 00 Praha 1</v>
      </c>
      <c r="G54" s="34"/>
      <c r="H54" s="34"/>
      <c r="I54" s="103" t="s">
        <v>31</v>
      </c>
      <c r="J54" s="31" t="str">
        <f>E21</f>
        <v>APRIS 3MP s.r.o., Baarova 36, 140 00 Praha 4</v>
      </c>
      <c r="K54" s="34"/>
      <c r="L54" s="37"/>
    </row>
    <row r="55" spans="2:47" s="1" customFormat="1" ht="13.7" customHeight="1">
      <c r="B55" s="33"/>
      <c r="C55" s="28" t="s">
        <v>29</v>
      </c>
      <c r="D55" s="34"/>
      <c r="E55" s="34"/>
      <c r="F55" s="26" t="str">
        <f>IF(E18="","",E18)</f>
        <v>Vyplň údaj</v>
      </c>
      <c r="G55" s="34"/>
      <c r="H55" s="34"/>
      <c r="I55" s="103" t="s">
        <v>36</v>
      </c>
      <c r="J55" s="31" t="str">
        <f>E24</f>
        <v xml:space="preserve"> </v>
      </c>
      <c r="K55" s="34"/>
      <c r="L55" s="37"/>
    </row>
    <row r="56" spans="2:47" s="1" customFormat="1" ht="10.35" customHeight="1">
      <c r="B56" s="33"/>
      <c r="C56" s="34"/>
      <c r="D56" s="34"/>
      <c r="E56" s="34"/>
      <c r="F56" s="34"/>
      <c r="G56" s="34"/>
      <c r="H56" s="34"/>
      <c r="I56" s="102"/>
      <c r="J56" s="34"/>
      <c r="K56" s="34"/>
      <c r="L56" s="37"/>
    </row>
    <row r="57" spans="2:47" s="1" customFormat="1" ht="29.25" customHeight="1">
      <c r="B57" s="33"/>
      <c r="C57" s="128" t="s">
        <v>101</v>
      </c>
      <c r="D57" s="129"/>
      <c r="E57" s="129"/>
      <c r="F57" s="129"/>
      <c r="G57" s="129"/>
      <c r="H57" s="129"/>
      <c r="I57" s="130"/>
      <c r="J57" s="131" t="s">
        <v>102</v>
      </c>
      <c r="K57" s="129"/>
      <c r="L57" s="37"/>
    </row>
    <row r="58" spans="2:47" s="1" customFormat="1" ht="10.35" customHeight="1">
      <c r="B58" s="33"/>
      <c r="C58" s="34"/>
      <c r="D58" s="34"/>
      <c r="E58" s="34"/>
      <c r="F58" s="34"/>
      <c r="G58" s="34"/>
      <c r="H58" s="34"/>
      <c r="I58" s="102"/>
      <c r="J58" s="34"/>
      <c r="K58" s="34"/>
      <c r="L58" s="37"/>
    </row>
    <row r="59" spans="2:47" s="1" customFormat="1" ht="22.9" customHeight="1">
      <c r="B59" s="33"/>
      <c r="C59" s="132" t="s">
        <v>72</v>
      </c>
      <c r="D59" s="34"/>
      <c r="E59" s="34"/>
      <c r="F59" s="34"/>
      <c r="G59" s="34"/>
      <c r="H59" s="34"/>
      <c r="I59" s="102"/>
      <c r="J59" s="72">
        <f>J108</f>
        <v>0</v>
      </c>
      <c r="K59" s="34"/>
      <c r="L59" s="37"/>
      <c r="AU59" s="16" t="s">
        <v>103</v>
      </c>
    </row>
    <row r="60" spans="2:47" s="7" customFormat="1" ht="24.95" customHeight="1">
      <c r="B60" s="133"/>
      <c r="C60" s="134"/>
      <c r="D60" s="135" t="s">
        <v>104</v>
      </c>
      <c r="E60" s="136"/>
      <c r="F60" s="136"/>
      <c r="G60" s="136"/>
      <c r="H60" s="136"/>
      <c r="I60" s="137"/>
      <c r="J60" s="138">
        <f>J109</f>
        <v>0</v>
      </c>
      <c r="K60" s="134"/>
      <c r="L60" s="139"/>
    </row>
    <row r="61" spans="2:47" s="8" customFormat="1" ht="19.899999999999999" customHeight="1">
      <c r="B61" s="140"/>
      <c r="C61" s="141"/>
      <c r="D61" s="142" t="s">
        <v>105</v>
      </c>
      <c r="E61" s="143"/>
      <c r="F61" s="143"/>
      <c r="G61" s="143"/>
      <c r="H61" s="143"/>
      <c r="I61" s="144"/>
      <c r="J61" s="145">
        <f>J110</f>
        <v>0</v>
      </c>
      <c r="K61" s="141"/>
      <c r="L61" s="146"/>
    </row>
    <row r="62" spans="2:47" s="8" customFormat="1" ht="19.899999999999999" customHeight="1">
      <c r="B62" s="140"/>
      <c r="C62" s="141"/>
      <c r="D62" s="142" t="s">
        <v>106</v>
      </c>
      <c r="E62" s="143"/>
      <c r="F62" s="143"/>
      <c r="G62" s="143"/>
      <c r="H62" s="143"/>
      <c r="I62" s="144"/>
      <c r="J62" s="145">
        <f>J133</f>
        <v>0</v>
      </c>
      <c r="K62" s="141"/>
      <c r="L62" s="146"/>
    </row>
    <row r="63" spans="2:47" s="8" customFormat="1" ht="19.899999999999999" customHeight="1">
      <c r="B63" s="140"/>
      <c r="C63" s="141"/>
      <c r="D63" s="142" t="s">
        <v>107</v>
      </c>
      <c r="E63" s="143"/>
      <c r="F63" s="143"/>
      <c r="G63" s="143"/>
      <c r="H63" s="143"/>
      <c r="I63" s="144"/>
      <c r="J63" s="145">
        <f>J164</f>
        <v>0</v>
      </c>
      <c r="K63" s="141"/>
      <c r="L63" s="146"/>
    </row>
    <row r="64" spans="2:47" s="8" customFormat="1" ht="19.899999999999999" customHeight="1">
      <c r="B64" s="140"/>
      <c r="C64" s="141"/>
      <c r="D64" s="142" t="s">
        <v>108</v>
      </c>
      <c r="E64" s="143"/>
      <c r="F64" s="143"/>
      <c r="G64" s="143"/>
      <c r="H64" s="143"/>
      <c r="I64" s="144"/>
      <c r="J64" s="145">
        <f>J260</f>
        <v>0</v>
      </c>
      <c r="K64" s="141"/>
      <c r="L64" s="146"/>
    </row>
    <row r="65" spans="2:12" s="8" customFormat="1" ht="19.899999999999999" customHeight="1">
      <c r="B65" s="140"/>
      <c r="C65" s="141"/>
      <c r="D65" s="142" t="s">
        <v>109</v>
      </c>
      <c r="E65" s="143"/>
      <c r="F65" s="143"/>
      <c r="G65" s="143"/>
      <c r="H65" s="143"/>
      <c r="I65" s="144"/>
      <c r="J65" s="145">
        <f>J420</f>
        <v>0</v>
      </c>
      <c r="K65" s="141"/>
      <c r="L65" s="146"/>
    </row>
    <row r="66" spans="2:12" s="8" customFormat="1" ht="19.899999999999999" customHeight="1">
      <c r="B66" s="140"/>
      <c r="C66" s="141"/>
      <c r="D66" s="142" t="s">
        <v>110</v>
      </c>
      <c r="E66" s="143"/>
      <c r="F66" s="143"/>
      <c r="G66" s="143"/>
      <c r="H66" s="143"/>
      <c r="I66" s="144"/>
      <c r="J66" s="145">
        <f>J437</f>
        <v>0</v>
      </c>
      <c r="K66" s="141"/>
      <c r="L66" s="146"/>
    </row>
    <row r="67" spans="2:12" s="7" customFormat="1" ht="24.95" customHeight="1">
      <c r="B67" s="133"/>
      <c r="C67" s="134"/>
      <c r="D67" s="135" t="s">
        <v>111</v>
      </c>
      <c r="E67" s="136"/>
      <c r="F67" s="136"/>
      <c r="G67" s="136"/>
      <c r="H67" s="136"/>
      <c r="I67" s="137"/>
      <c r="J67" s="138">
        <f>J440</f>
        <v>0</v>
      </c>
      <c r="K67" s="134"/>
      <c r="L67" s="139"/>
    </row>
    <row r="68" spans="2:12" s="8" customFormat="1" ht="19.899999999999999" customHeight="1">
      <c r="B68" s="140"/>
      <c r="C68" s="141"/>
      <c r="D68" s="142" t="s">
        <v>112</v>
      </c>
      <c r="E68" s="143"/>
      <c r="F68" s="143"/>
      <c r="G68" s="143"/>
      <c r="H68" s="143"/>
      <c r="I68" s="144"/>
      <c r="J68" s="145">
        <f>J441</f>
        <v>0</v>
      </c>
      <c r="K68" s="141"/>
      <c r="L68" s="146"/>
    </row>
    <row r="69" spans="2:12" s="8" customFormat="1" ht="19.899999999999999" customHeight="1">
      <c r="B69" s="140"/>
      <c r="C69" s="141"/>
      <c r="D69" s="142" t="s">
        <v>113</v>
      </c>
      <c r="E69" s="143"/>
      <c r="F69" s="143"/>
      <c r="G69" s="143"/>
      <c r="H69" s="143"/>
      <c r="I69" s="144"/>
      <c r="J69" s="145">
        <f>J493</f>
        <v>0</v>
      </c>
      <c r="K69" s="141"/>
      <c r="L69" s="146"/>
    </row>
    <row r="70" spans="2:12" s="8" customFormat="1" ht="19.899999999999999" customHeight="1">
      <c r="B70" s="140"/>
      <c r="C70" s="141"/>
      <c r="D70" s="142" t="s">
        <v>114</v>
      </c>
      <c r="E70" s="143"/>
      <c r="F70" s="143"/>
      <c r="G70" s="143"/>
      <c r="H70" s="143"/>
      <c r="I70" s="144"/>
      <c r="J70" s="145">
        <f>J503</f>
        <v>0</v>
      </c>
      <c r="K70" s="141"/>
      <c r="L70" s="146"/>
    </row>
    <row r="71" spans="2:12" s="8" customFormat="1" ht="19.899999999999999" customHeight="1">
      <c r="B71" s="140"/>
      <c r="C71" s="141"/>
      <c r="D71" s="142" t="s">
        <v>115</v>
      </c>
      <c r="E71" s="143"/>
      <c r="F71" s="143"/>
      <c r="G71" s="143"/>
      <c r="H71" s="143"/>
      <c r="I71" s="144"/>
      <c r="J71" s="145">
        <f>J515</f>
        <v>0</v>
      </c>
      <c r="K71" s="141"/>
      <c r="L71" s="146"/>
    </row>
    <row r="72" spans="2:12" s="8" customFormat="1" ht="19.899999999999999" customHeight="1">
      <c r="B72" s="140"/>
      <c r="C72" s="141"/>
      <c r="D72" s="142" t="s">
        <v>116</v>
      </c>
      <c r="E72" s="143"/>
      <c r="F72" s="143"/>
      <c r="G72" s="143"/>
      <c r="H72" s="143"/>
      <c r="I72" s="144"/>
      <c r="J72" s="145">
        <f>J543</f>
        <v>0</v>
      </c>
      <c r="K72" s="141"/>
      <c r="L72" s="146"/>
    </row>
    <row r="73" spans="2:12" s="8" customFormat="1" ht="19.899999999999999" customHeight="1">
      <c r="B73" s="140"/>
      <c r="C73" s="141"/>
      <c r="D73" s="142" t="s">
        <v>117</v>
      </c>
      <c r="E73" s="143"/>
      <c r="F73" s="143"/>
      <c r="G73" s="143"/>
      <c r="H73" s="143"/>
      <c r="I73" s="144"/>
      <c r="J73" s="145">
        <f>J576</f>
        <v>0</v>
      </c>
      <c r="K73" s="141"/>
      <c r="L73" s="146"/>
    </row>
    <row r="74" spans="2:12" s="8" customFormat="1" ht="19.899999999999999" customHeight="1">
      <c r="B74" s="140"/>
      <c r="C74" s="141"/>
      <c r="D74" s="142" t="s">
        <v>118</v>
      </c>
      <c r="E74" s="143"/>
      <c r="F74" s="143"/>
      <c r="G74" s="143"/>
      <c r="H74" s="143"/>
      <c r="I74" s="144"/>
      <c r="J74" s="145">
        <f>J674</f>
        <v>0</v>
      </c>
      <c r="K74" s="141"/>
      <c r="L74" s="146"/>
    </row>
    <row r="75" spans="2:12" s="8" customFormat="1" ht="19.899999999999999" customHeight="1">
      <c r="B75" s="140"/>
      <c r="C75" s="141"/>
      <c r="D75" s="142" t="s">
        <v>119</v>
      </c>
      <c r="E75" s="143"/>
      <c r="F75" s="143"/>
      <c r="G75" s="143"/>
      <c r="H75" s="143"/>
      <c r="I75" s="144"/>
      <c r="J75" s="145">
        <f>J758</f>
        <v>0</v>
      </c>
      <c r="K75" s="141"/>
      <c r="L75" s="146"/>
    </row>
    <row r="76" spans="2:12" s="8" customFormat="1" ht="19.899999999999999" customHeight="1">
      <c r="B76" s="140"/>
      <c r="C76" s="141"/>
      <c r="D76" s="142" t="s">
        <v>120</v>
      </c>
      <c r="E76" s="143"/>
      <c r="F76" s="143"/>
      <c r="G76" s="143"/>
      <c r="H76" s="143"/>
      <c r="I76" s="144"/>
      <c r="J76" s="145">
        <f>J799</f>
        <v>0</v>
      </c>
      <c r="K76" s="141"/>
      <c r="L76" s="146"/>
    </row>
    <row r="77" spans="2:12" s="8" customFormat="1" ht="19.899999999999999" customHeight="1">
      <c r="B77" s="140"/>
      <c r="C77" s="141"/>
      <c r="D77" s="142" t="s">
        <v>121</v>
      </c>
      <c r="E77" s="143"/>
      <c r="F77" s="143"/>
      <c r="G77" s="143"/>
      <c r="H77" s="143"/>
      <c r="I77" s="144"/>
      <c r="J77" s="145">
        <f>J886</f>
        <v>0</v>
      </c>
      <c r="K77" s="141"/>
      <c r="L77" s="146"/>
    </row>
    <row r="78" spans="2:12" s="8" customFormat="1" ht="19.899999999999999" customHeight="1">
      <c r="B78" s="140"/>
      <c r="C78" s="141"/>
      <c r="D78" s="142" t="s">
        <v>122</v>
      </c>
      <c r="E78" s="143"/>
      <c r="F78" s="143"/>
      <c r="G78" s="143"/>
      <c r="H78" s="143"/>
      <c r="I78" s="144"/>
      <c r="J78" s="145">
        <f>J891</f>
        <v>0</v>
      </c>
      <c r="K78" s="141"/>
      <c r="L78" s="146"/>
    </row>
    <row r="79" spans="2:12" s="8" customFormat="1" ht="19.899999999999999" customHeight="1">
      <c r="B79" s="140"/>
      <c r="C79" s="141"/>
      <c r="D79" s="142" t="s">
        <v>123</v>
      </c>
      <c r="E79" s="143"/>
      <c r="F79" s="143"/>
      <c r="G79" s="143"/>
      <c r="H79" s="143"/>
      <c r="I79" s="144"/>
      <c r="J79" s="145">
        <f>J905</f>
        <v>0</v>
      </c>
      <c r="K79" s="141"/>
      <c r="L79" s="146"/>
    </row>
    <row r="80" spans="2:12" s="8" customFormat="1" ht="19.899999999999999" customHeight="1">
      <c r="B80" s="140"/>
      <c r="C80" s="141"/>
      <c r="D80" s="142" t="s">
        <v>124</v>
      </c>
      <c r="E80" s="143"/>
      <c r="F80" s="143"/>
      <c r="G80" s="143"/>
      <c r="H80" s="143"/>
      <c r="I80" s="144"/>
      <c r="J80" s="145">
        <f>J931</f>
        <v>0</v>
      </c>
      <c r="K80" s="141"/>
      <c r="L80" s="146"/>
    </row>
    <row r="81" spans="2:12" s="8" customFormat="1" ht="19.899999999999999" customHeight="1">
      <c r="B81" s="140"/>
      <c r="C81" s="141"/>
      <c r="D81" s="142" t="s">
        <v>125</v>
      </c>
      <c r="E81" s="143"/>
      <c r="F81" s="143"/>
      <c r="G81" s="143"/>
      <c r="H81" s="143"/>
      <c r="I81" s="144"/>
      <c r="J81" s="145">
        <f>J948</f>
        <v>0</v>
      </c>
      <c r="K81" s="141"/>
      <c r="L81" s="146"/>
    </row>
    <row r="82" spans="2:12" s="8" customFormat="1" ht="19.899999999999999" customHeight="1">
      <c r="B82" s="140"/>
      <c r="C82" s="141"/>
      <c r="D82" s="142" t="s">
        <v>126</v>
      </c>
      <c r="E82" s="143"/>
      <c r="F82" s="143"/>
      <c r="G82" s="143"/>
      <c r="H82" s="143"/>
      <c r="I82" s="144"/>
      <c r="J82" s="145">
        <f>J994</f>
        <v>0</v>
      </c>
      <c r="K82" s="141"/>
      <c r="L82" s="146"/>
    </row>
    <row r="83" spans="2:12" s="8" customFormat="1" ht="19.899999999999999" customHeight="1">
      <c r="B83" s="140"/>
      <c r="C83" s="141"/>
      <c r="D83" s="142" t="s">
        <v>127</v>
      </c>
      <c r="E83" s="143"/>
      <c r="F83" s="143"/>
      <c r="G83" s="143"/>
      <c r="H83" s="143"/>
      <c r="I83" s="144"/>
      <c r="J83" s="145">
        <f>J1076</f>
        <v>0</v>
      </c>
      <c r="K83" s="141"/>
      <c r="L83" s="146"/>
    </row>
    <row r="84" spans="2:12" s="7" customFormat="1" ht="24.95" customHeight="1">
      <c r="B84" s="133"/>
      <c r="C84" s="134"/>
      <c r="D84" s="135" t="s">
        <v>128</v>
      </c>
      <c r="E84" s="136"/>
      <c r="F84" s="136"/>
      <c r="G84" s="136"/>
      <c r="H84" s="136"/>
      <c r="I84" s="137"/>
      <c r="J84" s="138">
        <f>J1111</f>
        <v>0</v>
      </c>
      <c r="K84" s="134"/>
      <c r="L84" s="139"/>
    </row>
    <row r="85" spans="2:12" s="8" customFormat="1" ht="19.899999999999999" customHeight="1">
      <c r="B85" s="140"/>
      <c r="C85" s="141"/>
      <c r="D85" s="142" t="s">
        <v>129</v>
      </c>
      <c r="E85" s="143"/>
      <c r="F85" s="143"/>
      <c r="G85" s="143"/>
      <c r="H85" s="143"/>
      <c r="I85" s="144"/>
      <c r="J85" s="145">
        <f>J1112</f>
        <v>0</v>
      </c>
      <c r="K85" s="141"/>
      <c r="L85" s="146"/>
    </row>
    <row r="86" spans="2:12" s="8" customFormat="1" ht="19.899999999999999" customHeight="1">
      <c r="B86" s="140"/>
      <c r="C86" s="141"/>
      <c r="D86" s="142" t="s">
        <v>130</v>
      </c>
      <c r="E86" s="143"/>
      <c r="F86" s="143"/>
      <c r="G86" s="143"/>
      <c r="H86" s="143"/>
      <c r="I86" s="144"/>
      <c r="J86" s="145">
        <f>J1118</f>
        <v>0</v>
      </c>
      <c r="K86" s="141"/>
      <c r="L86" s="146"/>
    </row>
    <row r="87" spans="2:12" s="8" customFormat="1" ht="19.899999999999999" customHeight="1">
      <c r="B87" s="140"/>
      <c r="C87" s="141"/>
      <c r="D87" s="142" t="s">
        <v>131</v>
      </c>
      <c r="E87" s="143"/>
      <c r="F87" s="143"/>
      <c r="G87" s="143"/>
      <c r="H87" s="143"/>
      <c r="I87" s="144"/>
      <c r="J87" s="145">
        <f>J1121</f>
        <v>0</v>
      </c>
      <c r="K87" s="141"/>
      <c r="L87" s="146"/>
    </row>
    <row r="88" spans="2:12" s="8" customFormat="1" ht="19.899999999999999" customHeight="1">
      <c r="B88" s="140"/>
      <c r="C88" s="141"/>
      <c r="D88" s="142" t="s">
        <v>132</v>
      </c>
      <c r="E88" s="143"/>
      <c r="F88" s="143"/>
      <c r="G88" s="143"/>
      <c r="H88" s="143"/>
      <c r="I88" s="144"/>
      <c r="J88" s="145">
        <f>J1126</f>
        <v>0</v>
      </c>
      <c r="K88" s="141"/>
      <c r="L88" s="146"/>
    </row>
    <row r="89" spans="2:12" s="1" customFormat="1" ht="21.75" customHeight="1">
      <c r="B89" s="33"/>
      <c r="C89" s="34"/>
      <c r="D89" s="34"/>
      <c r="E89" s="34"/>
      <c r="F89" s="34"/>
      <c r="G89" s="34"/>
      <c r="H89" s="34"/>
      <c r="I89" s="102"/>
      <c r="J89" s="34"/>
      <c r="K89" s="34"/>
      <c r="L89" s="37"/>
    </row>
    <row r="90" spans="2:12" s="1" customFormat="1" ht="6.95" customHeight="1">
      <c r="B90" s="45"/>
      <c r="C90" s="46"/>
      <c r="D90" s="46"/>
      <c r="E90" s="46"/>
      <c r="F90" s="46"/>
      <c r="G90" s="46"/>
      <c r="H90" s="46"/>
      <c r="I90" s="124"/>
      <c r="J90" s="46"/>
      <c r="K90" s="46"/>
      <c r="L90" s="37"/>
    </row>
    <row r="94" spans="2:12" s="1" customFormat="1" ht="6.95" customHeight="1">
      <c r="B94" s="47"/>
      <c r="C94" s="48"/>
      <c r="D94" s="48"/>
      <c r="E94" s="48"/>
      <c r="F94" s="48"/>
      <c r="G94" s="48"/>
      <c r="H94" s="48"/>
      <c r="I94" s="127"/>
      <c r="J94" s="48"/>
      <c r="K94" s="48"/>
      <c r="L94" s="37"/>
    </row>
    <row r="95" spans="2:12" s="1" customFormat="1" ht="24.95" customHeight="1">
      <c r="B95" s="33"/>
      <c r="C95" s="22" t="s">
        <v>133</v>
      </c>
      <c r="D95" s="34"/>
      <c r="E95" s="34"/>
      <c r="F95" s="34"/>
      <c r="G95" s="34"/>
      <c r="H95" s="34"/>
      <c r="I95" s="102"/>
      <c r="J95" s="34"/>
      <c r="K95" s="34"/>
      <c r="L95" s="37"/>
    </row>
    <row r="96" spans="2:12" s="1" customFormat="1" ht="6.95" customHeight="1">
      <c r="B96" s="33"/>
      <c r="C96" s="34"/>
      <c r="D96" s="34"/>
      <c r="E96" s="34"/>
      <c r="F96" s="34"/>
      <c r="G96" s="34"/>
      <c r="H96" s="34"/>
      <c r="I96" s="102"/>
      <c r="J96" s="34"/>
      <c r="K96" s="34"/>
      <c r="L96" s="37"/>
    </row>
    <row r="97" spans="2:65" s="1" customFormat="1" ht="12" customHeight="1">
      <c r="B97" s="33"/>
      <c r="C97" s="28" t="s">
        <v>16</v>
      </c>
      <c r="D97" s="34"/>
      <c r="E97" s="34"/>
      <c r="F97" s="34"/>
      <c r="G97" s="34"/>
      <c r="H97" s="34"/>
      <c r="I97" s="102"/>
      <c r="J97" s="34"/>
      <c r="K97" s="34"/>
      <c r="L97" s="37"/>
    </row>
    <row r="98" spans="2:65" s="1" customFormat="1" ht="16.5" customHeight="1">
      <c r="B98" s="33"/>
      <c r="C98" s="34"/>
      <c r="D98" s="34"/>
      <c r="E98" s="361" t="str">
        <f>E7</f>
        <v>Rekonstrukce střechy nad pracovištěm revize ve 4.NP VZ I</v>
      </c>
      <c r="F98" s="362"/>
      <c r="G98" s="362"/>
      <c r="H98" s="362"/>
      <c r="I98" s="102"/>
      <c r="J98" s="34"/>
      <c r="K98" s="34"/>
      <c r="L98" s="37"/>
    </row>
    <row r="99" spans="2:65" s="1" customFormat="1" ht="12" customHeight="1">
      <c r="B99" s="33"/>
      <c r="C99" s="28" t="s">
        <v>98</v>
      </c>
      <c r="D99" s="34"/>
      <c r="E99" s="34"/>
      <c r="F99" s="34"/>
      <c r="G99" s="34"/>
      <c r="H99" s="34"/>
      <c r="I99" s="102"/>
      <c r="J99" s="34"/>
      <c r="K99" s="34"/>
      <c r="L99" s="37"/>
    </row>
    <row r="100" spans="2:65" s="1" customFormat="1" ht="16.5" customHeight="1">
      <c r="B100" s="33"/>
      <c r="C100" s="34"/>
      <c r="D100" s="34"/>
      <c r="E100" s="334" t="str">
        <f>E9</f>
        <v>D.01 - Architektonicko stavební řešení</v>
      </c>
      <c r="F100" s="333"/>
      <c r="G100" s="333"/>
      <c r="H100" s="333"/>
      <c r="I100" s="102"/>
      <c r="J100" s="34"/>
      <c r="K100" s="34"/>
      <c r="L100" s="37"/>
    </row>
    <row r="101" spans="2:65" s="1" customFormat="1" ht="6.95" customHeight="1">
      <c r="B101" s="33"/>
      <c r="C101" s="34"/>
      <c r="D101" s="34"/>
      <c r="E101" s="34"/>
      <c r="F101" s="34"/>
      <c r="G101" s="34"/>
      <c r="H101" s="34"/>
      <c r="I101" s="102"/>
      <c r="J101" s="34"/>
      <c r="K101" s="34"/>
      <c r="L101" s="37"/>
    </row>
    <row r="102" spans="2:65" s="1" customFormat="1" ht="12" customHeight="1">
      <c r="B102" s="33"/>
      <c r="C102" s="28" t="s">
        <v>21</v>
      </c>
      <c r="D102" s="34"/>
      <c r="E102" s="34"/>
      <c r="F102" s="26" t="str">
        <f>F12</f>
        <v>Růžová 943/6, 110 00 Praha 1</v>
      </c>
      <c r="G102" s="34"/>
      <c r="H102" s="34"/>
      <c r="I102" s="103" t="s">
        <v>23</v>
      </c>
      <c r="J102" s="54" t="str">
        <f>IF(J12="","",J12)</f>
        <v>25. 10. 2019</v>
      </c>
      <c r="K102" s="34"/>
      <c r="L102" s="37"/>
    </row>
    <row r="103" spans="2:65" s="1" customFormat="1" ht="6.95" customHeight="1">
      <c r="B103" s="33"/>
      <c r="C103" s="34"/>
      <c r="D103" s="34"/>
      <c r="E103" s="34"/>
      <c r="F103" s="34"/>
      <c r="G103" s="34"/>
      <c r="H103" s="34"/>
      <c r="I103" s="102"/>
      <c r="J103" s="34"/>
      <c r="K103" s="34"/>
      <c r="L103" s="37"/>
    </row>
    <row r="104" spans="2:65" s="1" customFormat="1" ht="24.95" customHeight="1">
      <c r="B104" s="33"/>
      <c r="C104" s="28" t="s">
        <v>25</v>
      </c>
      <c r="D104" s="34"/>
      <c r="E104" s="34"/>
      <c r="F104" s="26" t="str">
        <f>E15</f>
        <v>STÁTNÍ TISKÁRNA CENIN, Růžová 6, 110 00 Praha 1</v>
      </c>
      <c r="G104" s="34"/>
      <c r="H104" s="34"/>
      <c r="I104" s="103" t="s">
        <v>31</v>
      </c>
      <c r="J104" s="31" t="str">
        <f>E21</f>
        <v>APRIS 3MP s.r.o., Baarova 36, 140 00 Praha 4</v>
      </c>
      <c r="K104" s="34"/>
      <c r="L104" s="37"/>
    </row>
    <row r="105" spans="2:65" s="1" customFormat="1" ht="13.7" customHeight="1">
      <c r="B105" s="33"/>
      <c r="C105" s="28" t="s">
        <v>29</v>
      </c>
      <c r="D105" s="34"/>
      <c r="E105" s="34"/>
      <c r="F105" s="26" t="str">
        <f>IF(E18="","",E18)</f>
        <v>Vyplň údaj</v>
      </c>
      <c r="G105" s="34"/>
      <c r="H105" s="34"/>
      <c r="I105" s="103" t="s">
        <v>36</v>
      </c>
      <c r="J105" s="31" t="str">
        <f>E24</f>
        <v xml:space="preserve"> </v>
      </c>
      <c r="K105" s="34"/>
      <c r="L105" s="37"/>
    </row>
    <row r="106" spans="2:65" s="1" customFormat="1" ht="10.35" customHeight="1">
      <c r="B106" s="33"/>
      <c r="C106" s="34"/>
      <c r="D106" s="34"/>
      <c r="E106" s="34"/>
      <c r="F106" s="34"/>
      <c r="G106" s="34"/>
      <c r="H106" s="34"/>
      <c r="I106" s="102"/>
      <c r="J106" s="34"/>
      <c r="K106" s="34"/>
      <c r="L106" s="37"/>
    </row>
    <row r="107" spans="2:65" s="9" customFormat="1" ht="29.25" customHeight="1">
      <c r="B107" s="147"/>
      <c r="C107" s="148" t="s">
        <v>134</v>
      </c>
      <c r="D107" s="149" t="s">
        <v>59</v>
      </c>
      <c r="E107" s="149" t="s">
        <v>55</v>
      </c>
      <c r="F107" s="149" t="s">
        <v>56</v>
      </c>
      <c r="G107" s="149" t="s">
        <v>135</v>
      </c>
      <c r="H107" s="149" t="s">
        <v>136</v>
      </c>
      <c r="I107" s="150" t="s">
        <v>137</v>
      </c>
      <c r="J107" s="149" t="s">
        <v>102</v>
      </c>
      <c r="K107" s="151" t="s">
        <v>138</v>
      </c>
      <c r="L107" s="152"/>
      <c r="M107" s="63" t="s">
        <v>19</v>
      </c>
      <c r="N107" s="64" t="s">
        <v>44</v>
      </c>
      <c r="O107" s="64" t="s">
        <v>139</v>
      </c>
      <c r="P107" s="64" t="s">
        <v>140</v>
      </c>
      <c r="Q107" s="64" t="s">
        <v>141</v>
      </c>
      <c r="R107" s="64" t="s">
        <v>142</v>
      </c>
      <c r="S107" s="64" t="s">
        <v>143</v>
      </c>
      <c r="T107" s="65" t="s">
        <v>144</v>
      </c>
    </row>
    <row r="108" spans="2:65" s="1" customFormat="1" ht="22.9" customHeight="1">
      <c r="B108" s="33"/>
      <c r="C108" s="70" t="s">
        <v>145</v>
      </c>
      <c r="D108" s="34"/>
      <c r="E108" s="34"/>
      <c r="F108" s="34"/>
      <c r="G108" s="34"/>
      <c r="H108" s="34"/>
      <c r="I108" s="102"/>
      <c r="J108" s="153">
        <f>BK108</f>
        <v>0</v>
      </c>
      <c r="K108" s="34"/>
      <c r="L108" s="37"/>
      <c r="M108" s="66"/>
      <c r="N108" s="67"/>
      <c r="O108" s="67"/>
      <c r="P108" s="154">
        <f>P109+P440+P1111</f>
        <v>0</v>
      </c>
      <c r="Q108" s="67"/>
      <c r="R108" s="154">
        <f>R109+R440+R1111</f>
        <v>102.42881782000001</v>
      </c>
      <c r="S108" s="67"/>
      <c r="T108" s="155">
        <f>T109+T440+T1111</f>
        <v>206.53194711999998</v>
      </c>
      <c r="AT108" s="16" t="s">
        <v>73</v>
      </c>
      <c r="AU108" s="16" t="s">
        <v>103</v>
      </c>
      <c r="BK108" s="156">
        <f>BK109+BK440+BK1111</f>
        <v>0</v>
      </c>
    </row>
    <row r="109" spans="2:65" s="10" customFormat="1" ht="25.9" customHeight="1">
      <c r="B109" s="157"/>
      <c r="C109" s="158"/>
      <c r="D109" s="159" t="s">
        <v>73</v>
      </c>
      <c r="E109" s="160" t="s">
        <v>146</v>
      </c>
      <c r="F109" s="160" t="s">
        <v>147</v>
      </c>
      <c r="G109" s="158"/>
      <c r="H109" s="158"/>
      <c r="I109" s="161"/>
      <c r="J109" s="162">
        <f>BK109</f>
        <v>0</v>
      </c>
      <c r="K109" s="158"/>
      <c r="L109" s="163"/>
      <c r="M109" s="164"/>
      <c r="N109" s="165"/>
      <c r="O109" s="165"/>
      <c r="P109" s="166">
        <f>P110+P133+P164+P260+P420+P437</f>
        <v>0</v>
      </c>
      <c r="Q109" s="165"/>
      <c r="R109" s="166">
        <f>R110+R133+R164+R260+R420+R437</f>
        <v>28.061346590000007</v>
      </c>
      <c r="S109" s="165"/>
      <c r="T109" s="167">
        <f>T110+T133+T164+T260+T420+T437</f>
        <v>170.957728</v>
      </c>
      <c r="AR109" s="168" t="s">
        <v>82</v>
      </c>
      <c r="AT109" s="169" t="s">
        <v>73</v>
      </c>
      <c r="AU109" s="169" t="s">
        <v>74</v>
      </c>
      <c r="AY109" s="168" t="s">
        <v>148</v>
      </c>
      <c r="BK109" s="170">
        <f>BK110+BK133+BK164+BK260+BK420+BK437</f>
        <v>0</v>
      </c>
    </row>
    <row r="110" spans="2:65" s="10" customFormat="1" ht="22.9" customHeight="1">
      <c r="B110" s="157"/>
      <c r="C110" s="158"/>
      <c r="D110" s="159" t="s">
        <v>73</v>
      </c>
      <c r="E110" s="171" t="s">
        <v>149</v>
      </c>
      <c r="F110" s="171" t="s">
        <v>150</v>
      </c>
      <c r="G110" s="158"/>
      <c r="H110" s="158"/>
      <c r="I110" s="161"/>
      <c r="J110" s="172">
        <f>BK110</f>
        <v>0</v>
      </c>
      <c r="K110" s="158"/>
      <c r="L110" s="163"/>
      <c r="M110" s="164"/>
      <c r="N110" s="165"/>
      <c r="O110" s="165"/>
      <c r="P110" s="166">
        <f>SUM(P111:P132)</f>
        <v>0</v>
      </c>
      <c r="Q110" s="165"/>
      <c r="R110" s="166">
        <f>SUM(R111:R132)</f>
        <v>10.844390820000001</v>
      </c>
      <c r="S110" s="165"/>
      <c r="T110" s="167">
        <f>SUM(T111:T132)</f>
        <v>0</v>
      </c>
      <c r="AR110" s="168" t="s">
        <v>82</v>
      </c>
      <c r="AT110" s="169" t="s">
        <v>73</v>
      </c>
      <c r="AU110" s="169" t="s">
        <v>82</v>
      </c>
      <c r="AY110" s="168" t="s">
        <v>148</v>
      </c>
      <c r="BK110" s="170">
        <f>SUM(BK111:BK132)</f>
        <v>0</v>
      </c>
    </row>
    <row r="111" spans="2:65" s="1" customFormat="1" ht="16.5" customHeight="1">
      <c r="B111" s="33"/>
      <c r="C111" s="173" t="s">
        <v>82</v>
      </c>
      <c r="D111" s="173" t="s">
        <v>151</v>
      </c>
      <c r="E111" s="174" t="s">
        <v>152</v>
      </c>
      <c r="F111" s="175" t="s">
        <v>153</v>
      </c>
      <c r="G111" s="176" t="s">
        <v>154</v>
      </c>
      <c r="H111" s="177">
        <v>1</v>
      </c>
      <c r="I111" s="178"/>
      <c r="J111" s="179">
        <f>ROUND(I111*H111,2)</f>
        <v>0</v>
      </c>
      <c r="K111" s="175" t="s">
        <v>19</v>
      </c>
      <c r="L111" s="37"/>
      <c r="M111" s="180" t="s">
        <v>19</v>
      </c>
      <c r="N111" s="181" t="s">
        <v>45</v>
      </c>
      <c r="O111" s="59"/>
      <c r="P111" s="182">
        <f>O111*H111</f>
        <v>0</v>
      </c>
      <c r="Q111" s="182">
        <v>0</v>
      </c>
      <c r="R111" s="182">
        <f>Q111*H111</f>
        <v>0</v>
      </c>
      <c r="S111" s="182">
        <v>0</v>
      </c>
      <c r="T111" s="183">
        <f>S111*H111</f>
        <v>0</v>
      </c>
      <c r="AR111" s="16" t="s">
        <v>155</v>
      </c>
      <c r="AT111" s="16" t="s">
        <v>151</v>
      </c>
      <c r="AU111" s="16" t="s">
        <v>84</v>
      </c>
      <c r="AY111" s="16" t="s">
        <v>148</v>
      </c>
      <c r="BE111" s="184">
        <f>IF(N111="základní",J111,0)</f>
        <v>0</v>
      </c>
      <c r="BF111" s="184">
        <f>IF(N111="snížená",J111,0)</f>
        <v>0</v>
      </c>
      <c r="BG111" s="184">
        <f>IF(N111="zákl. přenesená",J111,0)</f>
        <v>0</v>
      </c>
      <c r="BH111" s="184">
        <f>IF(N111="sníž. přenesená",J111,0)</f>
        <v>0</v>
      </c>
      <c r="BI111" s="184">
        <f>IF(N111="nulová",J111,0)</f>
        <v>0</v>
      </c>
      <c r="BJ111" s="16" t="s">
        <v>82</v>
      </c>
      <c r="BK111" s="184">
        <f>ROUND(I111*H111,2)</f>
        <v>0</v>
      </c>
      <c r="BL111" s="16" t="s">
        <v>155</v>
      </c>
      <c r="BM111" s="16" t="s">
        <v>156</v>
      </c>
    </row>
    <row r="112" spans="2:65" s="1" customFormat="1" ht="16.5" customHeight="1">
      <c r="B112" s="33"/>
      <c r="C112" s="173" t="s">
        <v>84</v>
      </c>
      <c r="D112" s="173" t="s">
        <v>151</v>
      </c>
      <c r="E112" s="174" t="s">
        <v>157</v>
      </c>
      <c r="F112" s="175" t="s">
        <v>158</v>
      </c>
      <c r="G112" s="176" t="s">
        <v>159</v>
      </c>
      <c r="H112" s="177">
        <v>5</v>
      </c>
      <c r="I112" s="178"/>
      <c r="J112" s="179">
        <f>ROUND(I112*H112,2)</f>
        <v>0</v>
      </c>
      <c r="K112" s="175" t="s">
        <v>160</v>
      </c>
      <c r="L112" s="37"/>
      <c r="M112" s="180" t="s">
        <v>19</v>
      </c>
      <c r="N112" s="181" t="s">
        <v>45</v>
      </c>
      <c r="O112" s="59"/>
      <c r="P112" s="182">
        <f>O112*H112</f>
        <v>0</v>
      </c>
      <c r="Q112" s="182">
        <v>1.2619999999999999E-2</v>
      </c>
      <c r="R112" s="182">
        <f>Q112*H112</f>
        <v>6.3099999999999989E-2</v>
      </c>
      <c r="S112" s="182">
        <v>0</v>
      </c>
      <c r="T112" s="183">
        <f>S112*H112</f>
        <v>0</v>
      </c>
      <c r="AR112" s="16" t="s">
        <v>155</v>
      </c>
      <c r="AT112" s="16" t="s">
        <v>151</v>
      </c>
      <c r="AU112" s="16" t="s">
        <v>84</v>
      </c>
      <c r="AY112" s="16" t="s">
        <v>148</v>
      </c>
      <c r="BE112" s="184">
        <f>IF(N112="základní",J112,0)</f>
        <v>0</v>
      </c>
      <c r="BF112" s="184">
        <f>IF(N112="snížená",J112,0)</f>
        <v>0</v>
      </c>
      <c r="BG112" s="184">
        <f>IF(N112="zákl. přenesená",J112,0)</f>
        <v>0</v>
      </c>
      <c r="BH112" s="184">
        <f>IF(N112="sníž. přenesená",J112,0)</f>
        <v>0</v>
      </c>
      <c r="BI112" s="184">
        <f>IF(N112="nulová",J112,0)</f>
        <v>0</v>
      </c>
      <c r="BJ112" s="16" t="s">
        <v>82</v>
      </c>
      <c r="BK112" s="184">
        <f>ROUND(I112*H112,2)</f>
        <v>0</v>
      </c>
      <c r="BL112" s="16" t="s">
        <v>155</v>
      </c>
      <c r="BM112" s="16" t="s">
        <v>161</v>
      </c>
    </row>
    <row r="113" spans="2:65" s="1" customFormat="1" ht="19.5">
      <c r="B113" s="33"/>
      <c r="C113" s="34"/>
      <c r="D113" s="185" t="s">
        <v>162</v>
      </c>
      <c r="E113" s="34"/>
      <c r="F113" s="186" t="s">
        <v>163</v>
      </c>
      <c r="G113" s="34"/>
      <c r="H113" s="34"/>
      <c r="I113" s="102"/>
      <c r="J113" s="34"/>
      <c r="K113" s="34"/>
      <c r="L113" s="37"/>
      <c r="M113" s="187"/>
      <c r="N113" s="59"/>
      <c r="O113" s="59"/>
      <c r="P113" s="59"/>
      <c r="Q113" s="59"/>
      <c r="R113" s="59"/>
      <c r="S113" s="59"/>
      <c r="T113" s="60"/>
      <c r="AT113" s="16" t="s">
        <v>162</v>
      </c>
      <c r="AU113" s="16" t="s">
        <v>84</v>
      </c>
    </row>
    <row r="114" spans="2:65" s="1" customFormat="1" ht="16.5" customHeight="1">
      <c r="B114" s="33"/>
      <c r="C114" s="173" t="s">
        <v>149</v>
      </c>
      <c r="D114" s="173" t="s">
        <v>151</v>
      </c>
      <c r="E114" s="174" t="s">
        <v>164</v>
      </c>
      <c r="F114" s="175" t="s">
        <v>165</v>
      </c>
      <c r="G114" s="176" t="s">
        <v>166</v>
      </c>
      <c r="H114" s="177">
        <v>0.13600000000000001</v>
      </c>
      <c r="I114" s="178"/>
      <c r="J114" s="179">
        <f>ROUND(I114*H114,2)</f>
        <v>0</v>
      </c>
      <c r="K114" s="175" t="s">
        <v>160</v>
      </c>
      <c r="L114" s="37"/>
      <c r="M114" s="180" t="s">
        <v>19</v>
      </c>
      <c r="N114" s="181" t="s">
        <v>45</v>
      </c>
      <c r="O114" s="59"/>
      <c r="P114" s="182">
        <f>O114*H114</f>
        <v>0</v>
      </c>
      <c r="Q114" s="182">
        <v>1.8774999999999999</v>
      </c>
      <c r="R114" s="182">
        <f>Q114*H114</f>
        <v>0.25534000000000001</v>
      </c>
      <c r="S114" s="182">
        <v>0</v>
      </c>
      <c r="T114" s="183">
        <f>S114*H114</f>
        <v>0</v>
      </c>
      <c r="AR114" s="16" t="s">
        <v>155</v>
      </c>
      <c r="AT114" s="16" t="s">
        <v>151</v>
      </c>
      <c r="AU114" s="16" t="s">
        <v>84</v>
      </c>
      <c r="AY114" s="16" t="s">
        <v>148</v>
      </c>
      <c r="BE114" s="184">
        <f>IF(N114="základní",J114,0)</f>
        <v>0</v>
      </c>
      <c r="BF114" s="184">
        <f>IF(N114="snížená",J114,0)</f>
        <v>0</v>
      </c>
      <c r="BG114" s="184">
        <f>IF(N114="zákl. přenesená",J114,0)</f>
        <v>0</v>
      </c>
      <c r="BH114" s="184">
        <f>IF(N114="sníž. přenesená",J114,0)</f>
        <v>0</v>
      </c>
      <c r="BI114" s="184">
        <f>IF(N114="nulová",J114,0)</f>
        <v>0</v>
      </c>
      <c r="BJ114" s="16" t="s">
        <v>82</v>
      </c>
      <c r="BK114" s="184">
        <f>ROUND(I114*H114,2)</f>
        <v>0</v>
      </c>
      <c r="BL114" s="16" t="s">
        <v>155</v>
      </c>
      <c r="BM114" s="16" t="s">
        <v>167</v>
      </c>
    </row>
    <row r="115" spans="2:65" s="11" customFormat="1" ht="11.25">
      <c r="B115" s="188"/>
      <c r="C115" s="189"/>
      <c r="D115" s="185" t="s">
        <v>168</v>
      </c>
      <c r="E115" s="190" t="s">
        <v>19</v>
      </c>
      <c r="F115" s="191" t="s">
        <v>169</v>
      </c>
      <c r="G115" s="189"/>
      <c r="H115" s="190" t="s">
        <v>19</v>
      </c>
      <c r="I115" s="192"/>
      <c r="J115" s="189"/>
      <c r="K115" s="189"/>
      <c r="L115" s="193"/>
      <c r="M115" s="194"/>
      <c r="N115" s="195"/>
      <c r="O115" s="195"/>
      <c r="P115" s="195"/>
      <c r="Q115" s="195"/>
      <c r="R115" s="195"/>
      <c r="S115" s="195"/>
      <c r="T115" s="196"/>
      <c r="AT115" s="197" t="s">
        <v>168</v>
      </c>
      <c r="AU115" s="197" t="s">
        <v>84</v>
      </c>
      <c r="AV115" s="11" t="s">
        <v>82</v>
      </c>
      <c r="AW115" s="11" t="s">
        <v>35</v>
      </c>
      <c r="AX115" s="11" t="s">
        <v>74</v>
      </c>
      <c r="AY115" s="197" t="s">
        <v>148</v>
      </c>
    </row>
    <row r="116" spans="2:65" s="12" customFormat="1" ht="11.25">
      <c r="B116" s="198"/>
      <c r="C116" s="199"/>
      <c r="D116" s="185" t="s">
        <v>168</v>
      </c>
      <c r="E116" s="200" t="s">
        <v>19</v>
      </c>
      <c r="F116" s="201" t="s">
        <v>170</v>
      </c>
      <c r="G116" s="199"/>
      <c r="H116" s="202">
        <v>0.13600000000000001</v>
      </c>
      <c r="I116" s="203"/>
      <c r="J116" s="199"/>
      <c r="K116" s="199"/>
      <c r="L116" s="204"/>
      <c r="M116" s="205"/>
      <c r="N116" s="206"/>
      <c r="O116" s="206"/>
      <c r="P116" s="206"/>
      <c r="Q116" s="206"/>
      <c r="R116" s="206"/>
      <c r="S116" s="206"/>
      <c r="T116" s="207"/>
      <c r="AT116" s="208" t="s">
        <v>168</v>
      </c>
      <c r="AU116" s="208" t="s">
        <v>84</v>
      </c>
      <c r="AV116" s="12" t="s">
        <v>84</v>
      </c>
      <c r="AW116" s="12" t="s">
        <v>35</v>
      </c>
      <c r="AX116" s="12" t="s">
        <v>82</v>
      </c>
      <c r="AY116" s="208" t="s">
        <v>148</v>
      </c>
    </row>
    <row r="117" spans="2:65" s="1" customFormat="1" ht="16.5" customHeight="1">
      <c r="B117" s="33"/>
      <c r="C117" s="173" t="s">
        <v>155</v>
      </c>
      <c r="D117" s="173" t="s">
        <v>151</v>
      </c>
      <c r="E117" s="174" t="s">
        <v>171</v>
      </c>
      <c r="F117" s="175" t="s">
        <v>172</v>
      </c>
      <c r="G117" s="176" t="s">
        <v>166</v>
      </c>
      <c r="H117" s="177">
        <v>0.09</v>
      </c>
      <c r="I117" s="178"/>
      <c r="J117" s="179">
        <f>ROUND(I117*H117,2)</f>
        <v>0</v>
      </c>
      <c r="K117" s="175" t="s">
        <v>160</v>
      </c>
      <c r="L117" s="37"/>
      <c r="M117" s="180" t="s">
        <v>19</v>
      </c>
      <c r="N117" s="181" t="s">
        <v>45</v>
      </c>
      <c r="O117" s="59"/>
      <c r="P117" s="182">
        <f>O117*H117</f>
        <v>0</v>
      </c>
      <c r="Q117" s="182">
        <v>1.8774999999999999</v>
      </c>
      <c r="R117" s="182">
        <f>Q117*H117</f>
        <v>0.16897499999999999</v>
      </c>
      <c r="S117" s="182">
        <v>0</v>
      </c>
      <c r="T117" s="183">
        <f>S117*H117</f>
        <v>0</v>
      </c>
      <c r="AR117" s="16" t="s">
        <v>155</v>
      </c>
      <c r="AT117" s="16" t="s">
        <v>151</v>
      </c>
      <c r="AU117" s="16" t="s">
        <v>84</v>
      </c>
      <c r="AY117" s="16" t="s">
        <v>148</v>
      </c>
      <c r="BE117" s="184">
        <f>IF(N117="základní",J117,0)</f>
        <v>0</v>
      </c>
      <c r="BF117" s="184">
        <f>IF(N117="snížená",J117,0)</f>
        <v>0</v>
      </c>
      <c r="BG117" s="184">
        <f>IF(N117="zákl. přenesená",J117,0)</f>
        <v>0</v>
      </c>
      <c r="BH117" s="184">
        <f>IF(N117="sníž. přenesená",J117,0)</f>
        <v>0</v>
      </c>
      <c r="BI117" s="184">
        <f>IF(N117="nulová",J117,0)</f>
        <v>0</v>
      </c>
      <c r="BJ117" s="16" t="s">
        <v>82</v>
      </c>
      <c r="BK117" s="184">
        <f>ROUND(I117*H117,2)</f>
        <v>0</v>
      </c>
      <c r="BL117" s="16" t="s">
        <v>155</v>
      </c>
      <c r="BM117" s="16" t="s">
        <v>173</v>
      </c>
    </row>
    <row r="118" spans="2:65" s="11" customFormat="1" ht="11.25">
      <c r="B118" s="188"/>
      <c r="C118" s="189"/>
      <c r="D118" s="185" t="s">
        <v>168</v>
      </c>
      <c r="E118" s="190" t="s">
        <v>19</v>
      </c>
      <c r="F118" s="191" t="s">
        <v>174</v>
      </c>
      <c r="G118" s="189"/>
      <c r="H118" s="190" t="s">
        <v>19</v>
      </c>
      <c r="I118" s="192"/>
      <c r="J118" s="189"/>
      <c r="K118" s="189"/>
      <c r="L118" s="193"/>
      <c r="M118" s="194"/>
      <c r="N118" s="195"/>
      <c r="O118" s="195"/>
      <c r="P118" s="195"/>
      <c r="Q118" s="195"/>
      <c r="R118" s="195"/>
      <c r="S118" s="195"/>
      <c r="T118" s="196"/>
      <c r="AT118" s="197" t="s">
        <v>168</v>
      </c>
      <c r="AU118" s="197" t="s">
        <v>84</v>
      </c>
      <c r="AV118" s="11" t="s">
        <v>82</v>
      </c>
      <c r="AW118" s="11" t="s">
        <v>35</v>
      </c>
      <c r="AX118" s="11" t="s">
        <v>74</v>
      </c>
      <c r="AY118" s="197" t="s">
        <v>148</v>
      </c>
    </row>
    <row r="119" spans="2:65" s="12" customFormat="1" ht="11.25">
      <c r="B119" s="198"/>
      <c r="C119" s="199"/>
      <c r="D119" s="185" t="s">
        <v>168</v>
      </c>
      <c r="E119" s="200" t="s">
        <v>19</v>
      </c>
      <c r="F119" s="201" t="s">
        <v>175</v>
      </c>
      <c r="G119" s="199"/>
      <c r="H119" s="202">
        <v>0.09</v>
      </c>
      <c r="I119" s="203"/>
      <c r="J119" s="199"/>
      <c r="K119" s="199"/>
      <c r="L119" s="204"/>
      <c r="M119" s="205"/>
      <c r="N119" s="206"/>
      <c r="O119" s="206"/>
      <c r="P119" s="206"/>
      <c r="Q119" s="206"/>
      <c r="R119" s="206"/>
      <c r="S119" s="206"/>
      <c r="T119" s="207"/>
      <c r="AT119" s="208" t="s">
        <v>168</v>
      </c>
      <c r="AU119" s="208" t="s">
        <v>84</v>
      </c>
      <c r="AV119" s="12" t="s">
        <v>84</v>
      </c>
      <c r="AW119" s="12" t="s">
        <v>35</v>
      </c>
      <c r="AX119" s="12" t="s">
        <v>82</v>
      </c>
      <c r="AY119" s="208" t="s">
        <v>148</v>
      </c>
    </row>
    <row r="120" spans="2:65" s="1" customFormat="1" ht="22.5" customHeight="1">
      <c r="B120" s="33"/>
      <c r="C120" s="173" t="s">
        <v>176</v>
      </c>
      <c r="D120" s="173" t="s">
        <v>151</v>
      </c>
      <c r="E120" s="174" t="s">
        <v>177</v>
      </c>
      <c r="F120" s="175" t="s">
        <v>178</v>
      </c>
      <c r="G120" s="176" t="s">
        <v>179</v>
      </c>
      <c r="H120" s="177">
        <v>6.28</v>
      </c>
      <c r="I120" s="178"/>
      <c r="J120" s="179">
        <f>ROUND(I120*H120,2)</f>
        <v>0</v>
      </c>
      <c r="K120" s="175" t="s">
        <v>160</v>
      </c>
      <c r="L120" s="37"/>
      <c r="M120" s="180" t="s">
        <v>19</v>
      </c>
      <c r="N120" s="181" t="s">
        <v>45</v>
      </c>
      <c r="O120" s="59"/>
      <c r="P120" s="182">
        <f>O120*H120</f>
        <v>0</v>
      </c>
      <c r="Q120" s="182">
        <v>0.42831999999999998</v>
      </c>
      <c r="R120" s="182">
        <f>Q120*H120</f>
        <v>2.6898496000000001</v>
      </c>
      <c r="S120" s="182">
        <v>0</v>
      </c>
      <c r="T120" s="183">
        <f>S120*H120</f>
        <v>0</v>
      </c>
      <c r="AR120" s="16" t="s">
        <v>155</v>
      </c>
      <c r="AT120" s="16" t="s">
        <v>151</v>
      </c>
      <c r="AU120" s="16" t="s">
        <v>84</v>
      </c>
      <c r="AY120" s="16" t="s">
        <v>148</v>
      </c>
      <c r="BE120" s="184">
        <f>IF(N120="základní",J120,0)</f>
        <v>0</v>
      </c>
      <c r="BF120" s="184">
        <f>IF(N120="snížená",J120,0)</f>
        <v>0</v>
      </c>
      <c r="BG120" s="184">
        <f>IF(N120="zákl. přenesená",J120,0)</f>
        <v>0</v>
      </c>
      <c r="BH120" s="184">
        <f>IF(N120="sníž. přenesená",J120,0)</f>
        <v>0</v>
      </c>
      <c r="BI120" s="184">
        <f>IF(N120="nulová",J120,0)</f>
        <v>0</v>
      </c>
      <c r="BJ120" s="16" t="s">
        <v>82</v>
      </c>
      <c r="BK120" s="184">
        <f>ROUND(I120*H120,2)</f>
        <v>0</v>
      </c>
      <c r="BL120" s="16" t="s">
        <v>155</v>
      </c>
      <c r="BM120" s="16" t="s">
        <v>180</v>
      </c>
    </row>
    <row r="121" spans="2:65" s="1" customFormat="1" ht="68.25">
      <c r="B121" s="33"/>
      <c r="C121" s="34"/>
      <c r="D121" s="185" t="s">
        <v>181</v>
      </c>
      <c r="E121" s="34"/>
      <c r="F121" s="186" t="s">
        <v>182</v>
      </c>
      <c r="G121" s="34"/>
      <c r="H121" s="34"/>
      <c r="I121" s="102"/>
      <c r="J121" s="34"/>
      <c r="K121" s="34"/>
      <c r="L121" s="37"/>
      <c r="M121" s="187"/>
      <c r="N121" s="59"/>
      <c r="O121" s="59"/>
      <c r="P121" s="59"/>
      <c r="Q121" s="59"/>
      <c r="R121" s="59"/>
      <c r="S121" s="59"/>
      <c r="T121" s="60"/>
      <c r="AT121" s="16" t="s">
        <v>181</v>
      </c>
      <c r="AU121" s="16" t="s">
        <v>84</v>
      </c>
    </row>
    <row r="122" spans="2:65" s="11" customFormat="1" ht="11.25">
      <c r="B122" s="188"/>
      <c r="C122" s="189"/>
      <c r="D122" s="185" t="s">
        <v>168</v>
      </c>
      <c r="E122" s="190" t="s">
        <v>19</v>
      </c>
      <c r="F122" s="191" t="s">
        <v>183</v>
      </c>
      <c r="G122" s="189"/>
      <c r="H122" s="190" t="s">
        <v>19</v>
      </c>
      <c r="I122" s="192"/>
      <c r="J122" s="189"/>
      <c r="K122" s="189"/>
      <c r="L122" s="193"/>
      <c r="M122" s="194"/>
      <c r="N122" s="195"/>
      <c r="O122" s="195"/>
      <c r="P122" s="195"/>
      <c r="Q122" s="195"/>
      <c r="R122" s="195"/>
      <c r="S122" s="195"/>
      <c r="T122" s="196"/>
      <c r="AT122" s="197" t="s">
        <v>168</v>
      </c>
      <c r="AU122" s="197" t="s">
        <v>84</v>
      </c>
      <c r="AV122" s="11" t="s">
        <v>82</v>
      </c>
      <c r="AW122" s="11" t="s">
        <v>35</v>
      </c>
      <c r="AX122" s="11" t="s">
        <v>74</v>
      </c>
      <c r="AY122" s="197" t="s">
        <v>148</v>
      </c>
    </row>
    <row r="123" spans="2:65" s="12" customFormat="1" ht="11.25">
      <c r="B123" s="198"/>
      <c r="C123" s="199"/>
      <c r="D123" s="185" t="s">
        <v>168</v>
      </c>
      <c r="E123" s="200" t="s">
        <v>19</v>
      </c>
      <c r="F123" s="201" t="s">
        <v>184</v>
      </c>
      <c r="G123" s="199"/>
      <c r="H123" s="202">
        <v>6.28</v>
      </c>
      <c r="I123" s="203"/>
      <c r="J123" s="199"/>
      <c r="K123" s="199"/>
      <c r="L123" s="204"/>
      <c r="M123" s="205"/>
      <c r="N123" s="206"/>
      <c r="O123" s="206"/>
      <c r="P123" s="206"/>
      <c r="Q123" s="206"/>
      <c r="R123" s="206"/>
      <c r="S123" s="206"/>
      <c r="T123" s="207"/>
      <c r="AT123" s="208" t="s">
        <v>168</v>
      </c>
      <c r="AU123" s="208" t="s">
        <v>84</v>
      </c>
      <c r="AV123" s="12" t="s">
        <v>84</v>
      </c>
      <c r="AW123" s="12" t="s">
        <v>35</v>
      </c>
      <c r="AX123" s="12" t="s">
        <v>82</v>
      </c>
      <c r="AY123" s="208" t="s">
        <v>148</v>
      </c>
    </row>
    <row r="124" spans="2:65" s="1" customFormat="1" ht="22.5" customHeight="1">
      <c r="B124" s="33"/>
      <c r="C124" s="173" t="s">
        <v>185</v>
      </c>
      <c r="D124" s="173" t="s">
        <v>151</v>
      </c>
      <c r="E124" s="174" t="s">
        <v>186</v>
      </c>
      <c r="F124" s="175" t="s">
        <v>187</v>
      </c>
      <c r="G124" s="176" t="s">
        <v>188</v>
      </c>
      <c r="H124" s="177">
        <v>2.1999999999999999E-2</v>
      </c>
      <c r="I124" s="178"/>
      <c r="J124" s="179">
        <f>ROUND(I124*H124,2)</f>
        <v>0</v>
      </c>
      <c r="K124" s="175" t="s">
        <v>160</v>
      </c>
      <c r="L124" s="37"/>
      <c r="M124" s="180" t="s">
        <v>19</v>
      </c>
      <c r="N124" s="181" t="s">
        <v>45</v>
      </c>
      <c r="O124" s="59"/>
      <c r="P124" s="182">
        <f>O124*H124</f>
        <v>0</v>
      </c>
      <c r="Q124" s="182">
        <v>1.04881</v>
      </c>
      <c r="R124" s="182">
        <f>Q124*H124</f>
        <v>2.3073819999999998E-2</v>
      </c>
      <c r="S124" s="182">
        <v>0</v>
      </c>
      <c r="T124" s="183">
        <f>S124*H124</f>
        <v>0</v>
      </c>
      <c r="AR124" s="16" t="s">
        <v>155</v>
      </c>
      <c r="AT124" s="16" t="s">
        <v>151</v>
      </c>
      <c r="AU124" s="16" t="s">
        <v>84</v>
      </c>
      <c r="AY124" s="16" t="s">
        <v>148</v>
      </c>
      <c r="BE124" s="184">
        <f>IF(N124="základní",J124,0)</f>
        <v>0</v>
      </c>
      <c r="BF124" s="184">
        <f>IF(N124="snížená",J124,0)</f>
        <v>0</v>
      </c>
      <c r="BG124" s="184">
        <f>IF(N124="zákl. přenesená",J124,0)</f>
        <v>0</v>
      </c>
      <c r="BH124" s="184">
        <f>IF(N124="sníž. přenesená",J124,0)</f>
        <v>0</v>
      </c>
      <c r="BI124" s="184">
        <f>IF(N124="nulová",J124,0)</f>
        <v>0</v>
      </c>
      <c r="BJ124" s="16" t="s">
        <v>82</v>
      </c>
      <c r="BK124" s="184">
        <f>ROUND(I124*H124,2)</f>
        <v>0</v>
      </c>
      <c r="BL124" s="16" t="s">
        <v>155</v>
      </c>
      <c r="BM124" s="16" t="s">
        <v>189</v>
      </c>
    </row>
    <row r="125" spans="2:65" s="11" customFormat="1" ht="11.25">
      <c r="B125" s="188"/>
      <c r="C125" s="189"/>
      <c r="D125" s="185" t="s">
        <v>168</v>
      </c>
      <c r="E125" s="190" t="s">
        <v>19</v>
      </c>
      <c r="F125" s="191" t="s">
        <v>190</v>
      </c>
      <c r="G125" s="189"/>
      <c r="H125" s="190" t="s">
        <v>19</v>
      </c>
      <c r="I125" s="192"/>
      <c r="J125" s="189"/>
      <c r="K125" s="189"/>
      <c r="L125" s="193"/>
      <c r="M125" s="194"/>
      <c r="N125" s="195"/>
      <c r="O125" s="195"/>
      <c r="P125" s="195"/>
      <c r="Q125" s="195"/>
      <c r="R125" s="195"/>
      <c r="S125" s="195"/>
      <c r="T125" s="196"/>
      <c r="AT125" s="197" t="s">
        <v>168</v>
      </c>
      <c r="AU125" s="197" t="s">
        <v>84</v>
      </c>
      <c r="AV125" s="11" t="s">
        <v>82</v>
      </c>
      <c r="AW125" s="11" t="s">
        <v>35</v>
      </c>
      <c r="AX125" s="11" t="s">
        <v>74</v>
      </c>
      <c r="AY125" s="197" t="s">
        <v>148</v>
      </c>
    </row>
    <row r="126" spans="2:65" s="12" customFormat="1" ht="11.25">
      <c r="B126" s="198"/>
      <c r="C126" s="199"/>
      <c r="D126" s="185" t="s">
        <v>168</v>
      </c>
      <c r="E126" s="200" t="s">
        <v>19</v>
      </c>
      <c r="F126" s="201" t="s">
        <v>191</v>
      </c>
      <c r="G126" s="199"/>
      <c r="H126" s="202">
        <v>2.1999999999999999E-2</v>
      </c>
      <c r="I126" s="203"/>
      <c r="J126" s="199"/>
      <c r="K126" s="199"/>
      <c r="L126" s="204"/>
      <c r="M126" s="205"/>
      <c r="N126" s="206"/>
      <c r="O126" s="206"/>
      <c r="P126" s="206"/>
      <c r="Q126" s="206"/>
      <c r="R126" s="206"/>
      <c r="S126" s="206"/>
      <c r="T126" s="207"/>
      <c r="AT126" s="208" t="s">
        <v>168</v>
      </c>
      <c r="AU126" s="208" t="s">
        <v>84</v>
      </c>
      <c r="AV126" s="12" t="s">
        <v>84</v>
      </c>
      <c r="AW126" s="12" t="s">
        <v>35</v>
      </c>
      <c r="AX126" s="12" t="s">
        <v>82</v>
      </c>
      <c r="AY126" s="208" t="s">
        <v>148</v>
      </c>
    </row>
    <row r="127" spans="2:65" s="1" customFormat="1" ht="22.5" customHeight="1">
      <c r="B127" s="33"/>
      <c r="C127" s="173" t="s">
        <v>192</v>
      </c>
      <c r="D127" s="173" t="s">
        <v>151</v>
      </c>
      <c r="E127" s="174" t="s">
        <v>193</v>
      </c>
      <c r="F127" s="175" t="s">
        <v>194</v>
      </c>
      <c r="G127" s="176" t="s">
        <v>166</v>
      </c>
      <c r="H127" s="177">
        <v>1.04</v>
      </c>
      <c r="I127" s="178"/>
      <c r="J127" s="179">
        <f>ROUND(I127*H127,2)</f>
        <v>0</v>
      </c>
      <c r="K127" s="175" t="s">
        <v>160</v>
      </c>
      <c r="L127" s="37"/>
      <c r="M127" s="180" t="s">
        <v>19</v>
      </c>
      <c r="N127" s="181" t="s">
        <v>45</v>
      </c>
      <c r="O127" s="59"/>
      <c r="P127" s="182">
        <f>O127*H127</f>
        <v>0</v>
      </c>
      <c r="Q127" s="182">
        <v>1.89706</v>
      </c>
      <c r="R127" s="182">
        <f>Q127*H127</f>
        <v>1.9729424</v>
      </c>
      <c r="S127" s="182">
        <v>0</v>
      </c>
      <c r="T127" s="183">
        <f>S127*H127</f>
        <v>0</v>
      </c>
      <c r="AR127" s="16" t="s">
        <v>155</v>
      </c>
      <c r="AT127" s="16" t="s">
        <v>151</v>
      </c>
      <c r="AU127" s="16" t="s">
        <v>84</v>
      </c>
      <c r="AY127" s="16" t="s">
        <v>148</v>
      </c>
      <c r="BE127" s="184">
        <f>IF(N127="základní",J127,0)</f>
        <v>0</v>
      </c>
      <c r="BF127" s="184">
        <f>IF(N127="snížená",J127,0)</f>
        <v>0</v>
      </c>
      <c r="BG127" s="184">
        <f>IF(N127="zákl. přenesená",J127,0)</f>
        <v>0</v>
      </c>
      <c r="BH127" s="184">
        <f>IF(N127="sníž. přenesená",J127,0)</f>
        <v>0</v>
      </c>
      <c r="BI127" s="184">
        <f>IF(N127="nulová",J127,0)</f>
        <v>0</v>
      </c>
      <c r="BJ127" s="16" t="s">
        <v>82</v>
      </c>
      <c r="BK127" s="184">
        <f>ROUND(I127*H127,2)</f>
        <v>0</v>
      </c>
      <c r="BL127" s="16" t="s">
        <v>155</v>
      </c>
      <c r="BM127" s="16" t="s">
        <v>195</v>
      </c>
    </row>
    <row r="128" spans="2:65" s="1" customFormat="1" ht="58.5">
      <c r="B128" s="33"/>
      <c r="C128" s="34"/>
      <c r="D128" s="185" t="s">
        <v>181</v>
      </c>
      <c r="E128" s="34"/>
      <c r="F128" s="186" t="s">
        <v>196</v>
      </c>
      <c r="G128" s="34"/>
      <c r="H128" s="34"/>
      <c r="I128" s="102"/>
      <c r="J128" s="34"/>
      <c r="K128" s="34"/>
      <c r="L128" s="37"/>
      <c r="M128" s="187"/>
      <c r="N128" s="59"/>
      <c r="O128" s="59"/>
      <c r="P128" s="59"/>
      <c r="Q128" s="59"/>
      <c r="R128" s="59"/>
      <c r="S128" s="59"/>
      <c r="T128" s="60"/>
      <c r="AT128" s="16" t="s">
        <v>181</v>
      </c>
      <c r="AU128" s="16" t="s">
        <v>84</v>
      </c>
    </row>
    <row r="129" spans="2:65" s="11" customFormat="1" ht="11.25">
      <c r="B129" s="188"/>
      <c r="C129" s="189"/>
      <c r="D129" s="185" t="s">
        <v>168</v>
      </c>
      <c r="E129" s="190" t="s">
        <v>19</v>
      </c>
      <c r="F129" s="191" t="s">
        <v>197</v>
      </c>
      <c r="G129" s="189"/>
      <c r="H129" s="190" t="s">
        <v>19</v>
      </c>
      <c r="I129" s="192"/>
      <c r="J129" s="189"/>
      <c r="K129" s="189"/>
      <c r="L129" s="193"/>
      <c r="M129" s="194"/>
      <c r="N129" s="195"/>
      <c r="O129" s="195"/>
      <c r="P129" s="195"/>
      <c r="Q129" s="195"/>
      <c r="R129" s="195"/>
      <c r="S129" s="195"/>
      <c r="T129" s="196"/>
      <c r="AT129" s="197" t="s">
        <v>168</v>
      </c>
      <c r="AU129" s="197" t="s">
        <v>84</v>
      </c>
      <c r="AV129" s="11" t="s">
        <v>82</v>
      </c>
      <c r="AW129" s="11" t="s">
        <v>35</v>
      </c>
      <c r="AX129" s="11" t="s">
        <v>74</v>
      </c>
      <c r="AY129" s="197" t="s">
        <v>148</v>
      </c>
    </row>
    <row r="130" spans="2:65" s="12" customFormat="1" ht="11.25">
      <c r="B130" s="198"/>
      <c r="C130" s="199"/>
      <c r="D130" s="185" t="s">
        <v>168</v>
      </c>
      <c r="E130" s="200" t="s">
        <v>19</v>
      </c>
      <c r="F130" s="201" t="s">
        <v>198</v>
      </c>
      <c r="G130" s="199"/>
      <c r="H130" s="202">
        <v>1.04</v>
      </c>
      <c r="I130" s="203"/>
      <c r="J130" s="199"/>
      <c r="K130" s="199"/>
      <c r="L130" s="204"/>
      <c r="M130" s="205"/>
      <c r="N130" s="206"/>
      <c r="O130" s="206"/>
      <c r="P130" s="206"/>
      <c r="Q130" s="206"/>
      <c r="R130" s="206"/>
      <c r="S130" s="206"/>
      <c r="T130" s="207"/>
      <c r="AT130" s="208" t="s">
        <v>168</v>
      </c>
      <c r="AU130" s="208" t="s">
        <v>84</v>
      </c>
      <c r="AV130" s="12" t="s">
        <v>84</v>
      </c>
      <c r="AW130" s="12" t="s">
        <v>35</v>
      </c>
      <c r="AX130" s="12" t="s">
        <v>82</v>
      </c>
      <c r="AY130" s="208" t="s">
        <v>148</v>
      </c>
    </row>
    <row r="131" spans="2:65" s="1" customFormat="1" ht="16.5" customHeight="1">
      <c r="B131" s="33"/>
      <c r="C131" s="173" t="s">
        <v>199</v>
      </c>
      <c r="D131" s="173" t="s">
        <v>151</v>
      </c>
      <c r="E131" s="174" t="s">
        <v>200</v>
      </c>
      <c r="F131" s="175" t="s">
        <v>201</v>
      </c>
      <c r="G131" s="176" t="s">
        <v>202</v>
      </c>
      <c r="H131" s="177">
        <v>69</v>
      </c>
      <c r="I131" s="178"/>
      <c r="J131" s="179">
        <f>ROUND(I131*H131,2)</f>
        <v>0</v>
      </c>
      <c r="K131" s="175" t="s">
        <v>160</v>
      </c>
      <c r="L131" s="37"/>
      <c r="M131" s="180" t="s">
        <v>19</v>
      </c>
      <c r="N131" s="181" t="s">
        <v>45</v>
      </c>
      <c r="O131" s="59"/>
      <c r="P131" s="182">
        <f>O131*H131</f>
        <v>0</v>
      </c>
      <c r="Q131" s="182">
        <v>8.2189999999999999E-2</v>
      </c>
      <c r="R131" s="182">
        <f>Q131*H131</f>
        <v>5.6711099999999997</v>
      </c>
      <c r="S131" s="182">
        <v>0</v>
      </c>
      <c r="T131" s="183">
        <f>S131*H131</f>
        <v>0</v>
      </c>
      <c r="AR131" s="16" t="s">
        <v>155</v>
      </c>
      <c r="AT131" s="16" t="s">
        <v>151</v>
      </c>
      <c r="AU131" s="16" t="s">
        <v>84</v>
      </c>
      <c r="AY131" s="16" t="s">
        <v>148</v>
      </c>
      <c r="BE131" s="184">
        <f>IF(N131="základní",J131,0)</f>
        <v>0</v>
      </c>
      <c r="BF131" s="184">
        <f>IF(N131="snížená",J131,0)</f>
        <v>0</v>
      </c>
      <c r="BG131" s="184">
        <f>IF(N131="zákl. přenesená",J131,0)</f>
        <v>0</v>
      </c>
      <c r="BH131" s="184">
        <f>IF(N131="sníž. přenesená",J131,0)</f>
        <v>0</v>
      </c>
      <c r="BI131" s="184">
        <f>IF(N131="nulová",J131,0)</f>
        <v>0</v>
      </c>
      <c r="BJ131" s="16" t="s">
        <v>82</v>
      </c>
      <c r="BK131" s="184">
        <f>ROUND(I131*H131,2)</f>
        <v>0</v>
      </c>
      <c r="BL131" s="16" t="s">
        <v>155</v>
      </c>
      <c r="BM131" s="16" t="s">
        <v>203</v>
      </c>
    </row>
    <row r="132" spans="2:65" s="12" customFormat="1" ht="11.25">
      <c r="B132" s="198"/>
      <c r="C132" s="199"/>
      <c r="D132" s="185" t="s">
        <v>168</v>
      </c>
      <c r="E132" s="200" t="s">
        <v>19</v>
      </c>
      <c r="F132" s="201" t="s">
        <v>204</v>
      </c>
      <c r="G132" s="199"/>
      <c r="H132" s="202">
        <v>69</v>
      </c>
      <c r="I132" s="203"/>
      <c r="J132" s="199"/>
      <c r="K132" s="199"/>
      <c r="L132" s="204"/>
      <c r="M132" s="205"/>
      <c r="N132" s="206"/>
      <c r="O132" s="206"/>
      <c r="P132" s="206"/>
      <c r="Q132" s="206"/>
      <c r="R132" s="206"/>
      <c r="S132" s="206"/>
      <c r="T132" s="207"/>
      <c r="AT132" s="208" t="s">
        <v>168</v>
      </c>
      <c r="AU132" s="208" t="s">
        <v>84</v>
      </c>
      <c r="AV132" s="12" t="s">
        <v>84</v>
      </c>
      <c r="AW132" s="12" t="s">
        <v>35</v>
      </c>
      <c r="AX132" s="12" t="s">
        <v>82</v>
      </c>
      <c r="AY132" s="208" t="s">
        <v>148</v>
      </c>
    </row>
    <row r="133" spans="2:65" s="10" customFormat="1" ht="22.9" customHeight="1">
      <c r="B133" s="157"/>
      <c r="C133" s="158"/>
      <c r="D133" s="159" t="s">
        <v>73</v>
      </c>
      <c r="E133" s="171" t="s">
        <v>155</v>
      </c>
      <c r="F133" s="171" t="s">
        <v>205</v>
      </c>
      <c r="G133" s="158"/>
      <c r="H133" s="158"/>
      <c r="I133" s="161"/>
      <c r="J133" s="172">
        <f>BK133</f>
        <v>0</v>
      </c>
      <c r="K133" s="158"/>
      <c r="L133" s="163"/>
      <c r="M133" s="164"/>
      <c r="N133" s="165"/>
      <c r="O133" s="165"/>
      <c r="P133" s="166">
        <f>SUM(P134:P163)</f>
        <v>0</v>
      </c>
      <c r="Q133" s="165"/>
      <c r="R133" s="166">
        <f>SUM(R134:R163)</f>
        <v>2.43956653</v>
      </c>
      <c r="S133" s="165"/>
      <c r="T133" s="167">
        <f>SUM(T134:T163)</f>
        <v>0</v>
      </c>
      <c r="AR133" s="168" t="s">
        <v>82</v>
      </c>
      <c r="AT133" s="169" t="s">
        <v>73</v>
      </c>
      <c r="AU133" s="169" t="s">
        <v>82</v>
      </c>
      <c r="AY133" s="168" t="s">
        <v>148</v>
      </c>
      <c r="BK133" s="170">
        <f>SUM(BK134:BK163)</f>
        <v>0</v>
      </c>
    </row>
    <row r="134" spans="2:65" s="1" customFormat="1" ht="22.5" customHeight="1">
      <c r="B134" s="33"/>
      <c r="C134" s="173" t="s">
        <v>206</v>
      </c>
      <c r="D134" s="173" t="s">
        <v>151</v>
      </c>
      <c r="E134" s="174" t="s">
        <v>207</v>
      </c>
      <c r="F134" s="175" t="s">
        <v>208</v>
      </c>
      <c r="G134" s="176" t="s">
        <v>166</v>
      </c>
      <c r="H134" s="177">
        <v>0.71</v>
      </c>
      <c r="I134" s="178"/>
      <c r="J134" s="179">
        <f>ROUND(I134*H134,2)</f>
        <v>0</v>
      </c>
      <c r="K134" s="175" t="s">
        <v>160</v>
      </c>
      <c r="L134" s="37"/>
      <c r="M134" s="180" t="s">
        <v>19</v>
      </c>
      <c r="N134" s="181" t="s">
        <v>45</v>
      </c>
      <c r="O134" s="59"/>
      <c r="P134" s="182">
        <f>O134*H134</f>
        <v>0</v>
      </c>
      <c r="Q134" s="182">
        <v>2.45343</v>
      </c>
      <c r="R134" s="182">
        <f>Q134*H134</f>
        <v>1.7419353</v>
      </c>
      <c r="S134" s="182">
        <v>0</v>
      </c>
      <c r="T134" s="183">
        <f>S134*H134</f>
        <v>0</v>
      </c>
      <c r="AR134" s="16" t="s">
        <v>155</v>
      </c>
      <c r="AT134" s="16" t="s">
        <v>151</v>
      </c>
      <c r="AU134" s="16" t="s">
        <v>84</v>
      </c>
      <c r="AY134" s="16" t="s">
        <v>148</v>
      </c>
      <c r="BE134" s="184">
        <f>IF(N134="základní",J134,0)</f>
        <v>0</v>
      </c>
      <c r="BF134" s="184">
        <f>IF(N134="snížená",J134,0)</f>
        <v>0</v>
      </c>
      <c r="BG134" s="184">
        <f>IF(N134="zákl. přenesená",J134,0)</f>
        <v>0</v>
      </c>
      <c r="BH134" s="184">
        <f>IF(N134="sníž. přenesená",J134,0)</f>
        <v>0</v>
      </c>
      <c r="BI134" s="184">
        <f>IF(N134="nulová",J134,0)</f>
        <v>0</v>
      </c>
      <c r="BJ134" s="16" t="s">
        <v>82</v>
      </c>
      <c r="BK134" s="184">
        <f>ROUND(I134*H134,2)</f>
        <v>0</v>
      </c>
      <c r="BL134" s="16" t="s">
        <v>155</v>
      </c>
      <c r="BM134" s="16" t="s">
        <v>209</v>
      </c>
    </row>
    <row r="135" spans="2:65" s="1" customFormat="1" ht="39">
      <c r="B135" s="33"/>
      <c r="C135" s="34"/>
      <c r="D135" s="185" t="s">
        <v>181</v>
      </c>
      <c r="E135" s="34"/>
      <c r="F135" s="186" t="s">
        <v>210</v>
      </c>
      <c r="G135" s="34"/>
      <c r="H135" s="34"/>
      <c r="I135" s="102"/>
      <c r="J135" s="34"/>
      <c r="K135" s="34"/>
      <c r="L135" s="37"/>
      <c r="M135" s="187"/>
      <c r="N135" s="59"/>
      <c r="O135" s="59"/>
      <c r="P135" s="59"/>
      <c r="Q135" s="59"/>
      <c r="R135" s="59"/>
      <c r="S135" s="59"/>
      <c r="T135" s="60"/>
      <c r="AT135" s="16" t="s">
        <v>181</v>
      </c>
      <c r="AU135" s="16" t="s">
        <v>84</v>
      </c>
    </row>
    <row r="136" spans="2:65" s="11" customFormat="1" ht="11.25">
      <c r="B136" s="188"/>
      <c r="C136" s="189"/>
      <c r="D136" s="185" t="s">
        <v>168</v>
      </c>
      <c r="E136" s="190" t="s">
        <v>19</v>
      </c>
      <c r="F136" s="191" t="s">
        <v>211</v>
      </c>
      <c r="G136" s="189"/>
      <c r="H136" s="190" t="s">
        <v>19</v>
      </c>
      <c r="I136" s="192"/>
      <c r="J136" s="189"/>
      <c r="K136" s="189"/>
      <c r="L136" s="193"/>
      <c r="M136" s="194"/>
      <c r="N136" s="195"/>
      <c r="O136" s="195"/>
      <c r="P136" s="195"/>
      <c r="Q136" s="195"/>
      <c r="R136" s="195"/>
      <c r="S136" s="195"/>
      <c r="T136" s="196"/>
      <c r="AT136" s="197" t="s">
        <v>168</v>
      </c>
      <c r="AU136" s="197" t="s">
        <v>84</v>
      </c>
      <c r="AV136" s="11" t="s">
        <v>82</v>
      </c>
      <c r="AW136" s="11" t="s">
        <v>35</v>
      </c>
      <c r="AX136" s="11" t="s">
        <v>74</v>
      </c>
      <c r="AY136" s="197" t="s">
        <v>148</v>
      </c>
    </row>
    <row r="137" spans="2:65" s="12" customFormat="1" ht="11.25">
      <c r="B137" s="198"/>
      <c r="C137" s="199"/>
      <c r="D137" s="185" t="s">
        <v>168</v>
      </c>
      <c r="E137" s="200" t="s">
        <v>19</v>
      </c>
      <c r="F137" s="201" t="s">
        <v>212</v>
      </c>
      <c r="G137" s="199"/>
      <c r="H137" s="202">
        <v>0.71</v>
      </c>
      <c r="I137" s="203"/>
      <c r="J137" s="199"/>
      <c r="K137" s="199"/>
      <c r="L137" s="204"/>
      <c r="M137" s="205"/>
      <c r="N137" s="206"/>
      <c r="O137" s="206"/>
      <c r="P137" s="206"/>
      <c r="Q137" s="206"/>
      <c r="R137" s="206"/>
      <c r="S137" s="206"/>
      <c r="T137" s="207"/>
      <c r="AT137" s="208" t="s">
        <v>168</v>
      </c>
      <c r="AU137" s="208" t="s">
        <v>84</v>
      </c>
      <c r="AV137" s="12" t="s">
        <v>84</v>
      </c>
      <c r="AW137" s="12" t="s">
        <v>35</v>
      </c>
      <c r="AX137" s="12" t="s">
        <v>82</v>
      </c>
      <c r="AY137" s="208" t="s">
        <v>148</v>
      </c>
    </row>
    <row r="138" spans="2:65" s="1" customFormat="1" ht="16.5" customHeight="1">
      <c r="B138" s="33"/>
      <c r="C138" s="173" t="s">
        <v>213</v>
      </c>
      <c r="D138" s="173" t="s">
        <v>151</v>
      </c>
      <c r="E138" s="174" t="s">
        <v>214</v>
      </c>
      <c r="F138" s="175" t="s">
        <v>215</v>
      </c>
      <c r="G138" s="176" t="s">
        <v>179</v>
      </c>
      <c r="H138" s="177">
        <v>5.2220000000000004</v>
      </c>
      <c r="I138" s="178"/>
      <c r="J138" s="179">
        <f>ROUND(I138*H138,2)</f>
        <v>0</v>
      </c>
      <c r="K138" s="175" t="s">
        <v>160</v>
      </c>
      <c r="L138" s="37"/>
      <c r="M138" s="180" t="s">
        <v>19</v>
      </c>
      <c r="N138" s="181" t="s">
        <v>45</v>
      </c>
      <c r="O138" s="59"/>
      <c r="P138" s="182">
        <f>O138*H138</f>
        <v>0</v>
      </c>
      <c r="Q138" s="182">
        <v>5.3299999999999997E-3</v>
      </c>
      <c r="R138" s="182">
        <f>Q138*H138</f>
        <v>2.7833260000000002E-2</v>
      </c>
      <c r="S138" s="182">
        <v>0</v>
      </c>
      <c r="T138" s="183">
        <f>S138*H138</f>
        <v>0</v>
      </c>
      <c r="AR138" s="16" t="s">
        <v>155</v>
      </c>
      <c r="AT138" s="16" t="s">
        <v>151</v>
      </c>
      <c r="AU138" s="16" t="s">
        <v>84</v>
      </c>
      <c r="AY138" s="16" t="s">
        <v>148</v>
      </c>
      <c r="BE138" s="184">
        <f>IF(N138="základní",J138,0)</f>
        <v>0</v>
      </c>
      <c r="BF138" s="184">
        <f>IF(N138="snížená",J138,0)</f>
        <v>0</v>
      </c>
      <c r="BG138" s="184">
        <f>IF(N138="zákl. přenesená",J138,0)</f>
        <v>0</v>
      </c>
      <c r="BH138" s="184">
        <f>IF(N138="sníž. přenesená",J138,0)</f>
        <v>0</v>
      </c>
      <c r="BI138" s="184">
        <f>IF(N138="nulová",J138,0)</f>
        <v>0</v>
      </c>
      <c r="BJ138" s="16" t="s">
        <v>82</v>
      </c>
      <c r="BK138" s="184">
        <f>ROUND(I138*H138,2)</f>
        <v>0</v>
      </c>
      <c r="BL138" s="16" t="s">
        <v>155</v>
      </c>
      <c r="BM138" s="16" t="s">
        <v>216</v>
      </c>
    </row>
    <row r="139" spans="2:65" s="1" customFormat="1" ht="146.25">
      <c r="B139" s="33"/>
      <c r="C139" s="34"/>
      <c r="D139" s="185" t="s">
        <v>181</v>
      </c>
      <c r="E139" s="34"/>
      <c r="F139" s="186" t="s">
        <v>217</v>
      </c>
      <c r="G139" s="34"/>
      <c r="H139" s="34"/>
      <c r="I139" s="102"/>
      <c r="J139" s="34"/>
      <c r="K139" s="34"/>
      <c r="L139" s="37"/>
      <c r="M139" s="187"/>
      <c r="N139" s="59"/>
      <c r="O139" s="59"/>
      <c r="P139" s="59"/>
      <c r="Q139" s="59"/>
      <c r="R139" s="59"/>
      <c r="S139" s="59"/>
      <c r="T139" s="60"/>
      <c r="AT139" s="16" t="s">
        <v>181</v>
      </c>
      <c r="AU139" s="16" t="s">
        <v>84</v>
      </c>
    </row>
    <row r="140" spans="2:65" s="11" customFormat="1" ht="11.25">
      <c r="B140" s="188"/>
      <c r="C140" s="189"/>
      <c r="D140" s="185" t="s">
        <v>168</v>
      </c>
      <c r="E140" s="190" t="s">
        <v>19</v>
      </c>
      <c r="F140" s="191" t="s">
        <v>218</v>
      </c>
      <c r="G140" s="189"/>
      <c r="H140" s="190" t="s">
        <v>19</v>
      </c>
      <c r="I140" s="192"/>
      <c r="J140" s="189"/>
      <c r="K140" s="189"/>
      <c r="L140" s="193"/>
      <c r="M140" s="194"/>
      <c r="N140" s="195"/>
      <c r="O140" s="195"/>
      <c r="P140" s="195"/>
      <c r="Q140" s="195"/>
      <c r="R140" s="195"/>
      <c r="S140" s="195"/>
      <c r="T140" s="196"/>
      <c r="AT140" s="197" t="s">
        <v>168</v>
      </c>
      <c r="AU140" s="197" t="s">
        <v>84</v>
      </c>
      <c r="AV140" s="11" t="s">
        <v>82</v>
      </c>
      <c r="AW140" s="11" t="s">
        <v>35</v>
      </c>
      <c r="AX140" s="11" t="s">
        <v>74</v>
      </c>
      <c r="AY140" s="197" t="s">
        <v>148</v>
      </c>
    </row>
    <row r="141" spans="2:65" s="12" customFormat="1" ht="11.25">
      <c r="B141" s="198"/>
      <c r="C141" s="199"/>
      <c r="D141" s="185" t="s">
        <v>168</v>
      </c>
      <c r="E141" s="200" t="s">
        <v>19</v>
      </c>
      <c r="F141" s="201" t="s">
        <v>219</v>
      </c>
      <c r="G141" s="199"/>
      <c r="H141" s="202">
        <v>5.2220000000000004</v>
      </c>
      <c r="I141" s="203"/>
      <c r="J141" s="199"/>
      <c r="K141" s="199"/>
      <c r="L141" s="204"/>
      <c r="M141" s="205"/>
      <c r="N141" s="206"/>
      <c r="O141" s="206"/>
      <c r="P141" s="206"/>
      <c r="Q141" s="206"/>
      <c r="R141" s="206"/>
      <c r="S141" s="206"/>
      <c r="T141" s="207"/>
      <c r="AT141" s="208" t="s">
        <v>168</v>
      </c>
      <c r="AU141" s="208" t="s">
        <v>84</v>
      </c>
      <c r="AV141" s="12" t="s">
        <v>84</v>
      </c>
      <c r="AW141" s="12" t="s">
        <v>35</v>
      </c>
      <c r="AX141" s="12" t="s">
        <v>82</v>
      </c>
      <c r="AY141" s="208" t="s">
        <v>148</v>
      </c>
    </row>
    <row r="142" spans="2:65" s="1" customFormat="1" ht="16.5" customHeight="1">
      <c r="B142" s="33"/>
      <c r="C142" s="173" t="s">
        <v>220</v>
      </c>
      <c r="D142" s="173" t="s">
        <v>151</v>
      </c>
      <c r="E142" s="174" t="s">
        <v>221</v>
      </c>
      <c r="F142" s="175" t="s">
        <v>222</v>
      </c>
      <c r="G142" s="176" t="s">
        <v>179</v>
      </c>
      <c r="H142" s="177">
        <v>5.2220000000000004</v>
      </c>
      <c r="I142" s="178"/>
      <c r="J142" s="179">
        <f>ROUND(I142*H142,2)</f>
        <v>0</v>
      </c>
      <c r="K142" s="175" t="s">
        <v>160</v>
      </c>
      <c r="L142" s="37"/>
      <c r="M142" s="180" t="s">
        <v>19</v>
      </c>
      <c r="N142" s="181" t="s">
        <v>45</v>
      </c>
      <c r="O142" s="59"/>
      <c r="P142" s="182">
        <f>O142*H142</f>
        <v>0</v>
      </c>
      <c r="Q142" s="182">
        <v>0</v>
      </c>
      <c r="R142" s="182">
        <f>Q142*H142</f>
        <v>0</v>
      </c>
      <c r="S142" s="182">
        <v>0</v>
      </c>
      <c r="T142" s="183">
        <f>S142*H142</f>
        <v>0</v>
      </c>
      <c r="AR142" s="16" t="s">
        <v>155</v>
      </c>
      <c r="AT142" s="16" t="s">
        <v>151</v>
      </c>
      <c r="AU142" s="16" t="s">
        <v>84</v>
      </c>
      <c r="AY142" s="16" t="s">
        <v>148</v>
      </c>
      <c r="BE142" s="184">
        <f>IF(N142="základní",J142,0)</f>
        <v>0</v>
      </c>
      <c r="BF142" s="184">
        <f>IF(N142="snížená",J142,0)</f>
        <v>0</v>
      </c>
      <c r="BG142" s="184">
        <f>IF(N142="zákl. přenesená",J142,0)</f>
        <v>0</v>
      </c>
      <c r="BH142" s="184">
        <f>IF(N142="sníž. přenesená",J142,0)</f>
        <v>0</v>
      </c>
      <c r="BI142" s="184">
        <f>IF(N142="nulová",J142,0)</f>
        <v>0</v>
      </c>
      <c r="BJ142" s="16" t="s">
        <v>82</v>
      </c>
      <c r="BK142" s="184">
        <f>ROUND(I142*H142,2)</f>
        <v>0</v>
      </c>
      <c r="BL142" s="16" t="s">
        <v>155</v>
      </c>
      <c r="BM142" s="16" t="s">
        <v>223</v>
      </c>
    </row>
    <row r="143" spans="2:65" s="1" customFormat="1" ht="146.25">
      <c r="B143" s="33"/>
      <c r="C143" s="34"/>
      <c r="D143" s="185" t="s">
        <v>181</v>
      </c>
      <c r="E143" s="34"/>
      <c r="F143" s="186" t="s">
        <v>217</v>
      </c>
      <c r="G143" s="34"/>
      <c r="H143" s="34"/>
      <c r="I143" s="102"/>
      <c r="J143" s="34"/>
      <c r="K143" s="34"/>
      <c r="L143" s="37"/>
      <c r="M143" s="187"/>
      <c r="N143" s="59"/>
      <c r="O143" s="59"/>
      <c r="P143" s="59"/>
      <c r="Q143" s="59"/>
      <c r="R143" s="59"/>
      <c r="S143" s="59"/>
      <c r="T143" s="60"/>
      <c r="AT143" s="16" t="s">
        <v>181</v>
      </c>
      <c r="AU143" s="16" t="s">
        <v>84</v>
      </c>
    </row>
    <row r="144" spans="2:65" s="12" customFormat="1" ht="11.25">
      <c r="B144" s="198"/>
      <c r="C144" s="199"/>
      <c r="D144" s="185" t="s">
        <v>168</v>
      </c>
      <c r="E144" s="200" t="s">
        <v>19</v>
      </c>
      <c r="F144" s="201" t="s">
        <v>224</v>
      </c>
      <c r="G144" s="199"/>
      <c r="H144" s="202">
        <v>5.2220000000000004</v>
      </c>
      <c r="I144" s="203"/>
      <c r="J144" s="199"/>
      <c r="K144" s="199"/>
      <c r="L144" s="204"/>
      <c r="M144" s="205"/>
      <c r="N144" s="206"/>
      <c r="O144" s="206"/>
      <c r="P144" s="206"/>
      <c r="Q144" s="206"/>
      <c r="R144" s="206"/>
      <c r="S144" s="206"/>
      <c r="T144" s="207"/>
      <c r="AT144" s="208" t="s">
        <v>168</v>
      </c>
      <c r="AU144" s="208" t="s">
        <v>84</v>
      </c>
      <c r="AV144" s="12" t="s">
        <v>84</v>
      </c>
      <c r="AW144" s="12" t="s">
        <v>35</v>
      </c>
      <c r="AX144" s="12" t="s">
        <v>82</v>
      </c>
      <c r="AY144" s="208" t="s">
        <v>148</v>
      </c>
    </row>
    <row r="145" spans="2:65" s="1" customFormat="1" ht="16.5" customHeight="1">
      <c r="B145" s="33"/>
      <c r="C145" s="173" t="s">
        <v>225</v>
      </c>
      <c r="D145" s="173" t="s">
        <v>151</v>
      </c>
      <c r="E145" s="174" t="s">
        <v>226</v>
      </c>
      <c r="F145" s="175" t="s">
        <v>227</v>
      </c>
      <c r="G145" s="176" t="s">
        <v>179</v>
      </c>
      <c r="H145" s="177">
        <v>4.1500000000000004</v>
      </c>
      <c r="I145" s="178"/>
      <c r="J145" s="179">
        <f>ROUND(I145*H145,2)</f>
        <v>0</v>
      </c>
      <c r="K145" s="175" t="s">
        <v>160</v>
      </c>
      <c r="L145" s="37"/>
      <c r="M145" s="180" t="s">
        <v>19</v>
      </c>
      <c r="N145" s="181" t="s">
        <v>45</v>
      </c>
      <c r="O145" s="59"/>
      <c r="P145" s="182">
        <f>O145*H145</f>
        <v>0</v>
      </c>
      <c r="Q145" s="182">
        <v>8.0999999999999996E-4</v>
      </c>
      <c r="R145" s="182">
        <f>Q145*H145</f>
        <v>3.3614999999999999E-3</v>
      </c>
      <c r="S145" s="182">
        <v>0</v>
      </c>
      <c r="T145" s="183">
        <f>S145*H145</f>
        <v>0</v>
      </c>
      <c r="AR145" s="16" t="s">
        <v>155</v>
      </c>
      <c r="AT145" s="16" t="s">
        <v>151</v>
      </c>
      <c r="AU145" s="16" t="s">
        <v>84</v>
      </c>
      <c r="AY145" s="16" t="s">
        <v>148</v>
      </c>
      <c r="BE145" s="184">
        <f>IF(N145="základní",J145,0)</f>
        <v>0</v>
      </c>
      <c r="BF145" s="184">
        <f>IF(N145="snížená",J145,0)</f>
        <v>0</v>
      </c>
      <c r="BG145" s="184">
        <f>IF(N145="zákl. přenesená",J145,0)</f>
        <v>0</v>
      </c>
      <c r="BH145" s="184">
        <f>IF(N145="sníž. přenesená",J145,0)</f>
        <v>0</v>
      </c>
      <c r="BI145" s="184">
        <f>IF(N145="nulová",J145,0)</f>
        <v>0</v>
      </c>
      <c r="BJ145" s="16" t="s">
        <v>82</v>
      </c>
      <c r="BK145" s="184">
        <f>ROUND(I145*H145,2)</f>
        <v>0</v>
      </c>
      <c r="BL145" s="16" t="s">
        <v>155</v>
      </c>
      <c r="BM145" s="16" t="s">
        <v>228</v>
      </c>
    </row>
    <row r="146" spans="2:65" s="1" customFormat="1" ht="29.25">
      <c r="B146" s="33"/>
      <c r="C146" s="34"/>
      <c r="D146" s="185" t="s">
        <v>181</v>
      </c>
      <c r="E146" s="34"/>
      <c r="F146" s="186" t="s">
        <v>229</v>
      </c>
      <c r="G146" s="34"/>
      <c r="H146" s="34"/>
      <c r="I146" s="102"/>
      <c r="J146" s="34"/>
      <c r="K146" s="34"/>
      <c r="L146" s="37"/>
      <c r="M146" s="187"/>
      <c r="N146" s="59"/>
      <c r="O146" s="59"/>
      <c r="P146" s="59"/>
      <c r="Q146" s="59"/>
      <c r="R146" s="59"/>
      <c r="S146" s="59"/>
      <c r="T146" s="60"/>
      <c r="AT146" s="16" t="s">
        <v>181</v>
      </c>
      <c r="AU146" s="16" t="s">
        <v>84</v>
      </c>
    </row>
    <row r="147" spans="2:65" s="11" customFormat="1" ht="11.25">
      <c r="B147" s="188"/>
      <c r="C147" s="189"/>
      <c r="D147" s="185" t="s">
        <v>168</v>
      </c>
      <c r="E147" s="190" t="s">
        <v>19</v>
      </c>
      <c r="F147" s="191" t="s">
        <v>230</v>
      </c>
      <c r="G147" s="189"/>
      <c r="H147" s="190" t="s">
        <v>19</v>
      </c>
      <c r="I147" s="192"/>
      <c r="J147" s="189"/>
      <c r="K147" s="189"/>
      <c r="L147" s="193"/>
      <c r="M147" s="194"/>
      <c r="N147" s="195"/>
      <c r="O147" s="195"/>
      <c r="P147" s="195"/>
      <c r="Q147" s="195"/>
      <c r="R147" s="195"/>
      <c r="S147" s="195"/>
      <c r="T147" s="196"/>
      <c r="AT147" s="197" t="s">
        <v>168</v>
      </c>
      <c r="AU147" s="197" t="s">
        <v>84</v>
      </c>
      <c r="AV147" s="11" t="s">
        <v>82</v>
      </c>
      <c r="AW147" s="11" t="s">
        <v>35</v>
      </c>
      <c r="AX147" s="11" t="s">
        <v>74</v>
      </c>
      <c r="AY147" s="197" t="s">
        <v>148</v>
      </c>
    </row>
    <row r="148" spans="2:65" s="12" customFormat="1" ht="11.25">
      <c r="B148" s="198"/>
      <c r="C148" s="199"/>
      <c r="D148" s="185" t="s">
        <v>168</v>
      </c>
      <c r="E148" s="200" t="s">
        <v>19</v>
      </c>
      <c r="F148" s="201" t="s">
        <v>231</v>
      </c>
      <c r="G148" s="199"/>
      <c r="H148" s="202">
        <v>4.1500000000000004</v>
      </c>
      <c r="I148" s="203"/>
      <c r="J148" s="199"/>
      <c r="K148" s="199"/>
      <c r="L148" s="204"/>
      <c r="M148" s="205"/>
      <c r="N148" s="206"/>
      <c r="O148" s="206"/>
      <c r="P148" s="206"/>
      <c r="Q148" s="206"/>
      <c r="R148" s="206"/>
      <c r="S148" s="206"/>
      <c r="T148" s="207"/>
      <c r="AT148" s="208" t="s">
        <v>168</v>
      </c>
      <c r="AU148" s="208" t="s">
        <v>84</v>
      </c>
      <c r="AV148" s="12" t="s">
        <v>84</v>
      </c>
      <c r="AW148" s="12" t="s">
        <v>35</v>
      </c>
      <c r="AX148" s="12" t="s">
        <v>82</v>
      </c>
      <c r="AY148" s="208" t="s">
        <v>148</v>
      </c>
    </row>
    <row r="149" spans="2:65" s="1" customFormat="1" ht="16.5" customHeight="1">
      <c r="B149" s="33"/>
      <c r="C149" s="173" t="s">
        <v>232</v>
      </c>
      <c r="D149" s="173" t="s">
        <v>151</v>
      </c>
      <c r="E149" s="174" t="s">
        <v>233</v>
      </c>
      <c r="F149" s="175" t="s">
        <v>234</v>
      </c>
      <c r="G149" s="176" t="s">
        <v>179</v>
      </c>
      <c r="H149" s="177">
        <v>4.1500000000000004</v>
      </c>
      <c r="I149" s="178"/>
      <c r="J149" s="179">
        <f>ROUND(I149*H149,2)</f>
        <v>0</v>
      </c>
      <c r="K149" s="175" t="s">
        <v>160</v>
      </c>
      <c r="L149" s="37"/>
      <c r="M149" s="180" t="s">
        <v>19</v>
      </c>
      <c r="N149" s="181" t="s">
        <v>45</v>
      </c>
      <c r="O149" s="59"/>
      <c r="P149" s="182">
        <f>O149*H149</f>
        <v>0</v>
      </c>
      <c r="Q149" s="182">
        <v>0</v>
      </c>
      <c r="R149" s="182">
        <f>Q149*H149</f>
        <v>0</v>
      </c>
      <c r="S149" s="182">
        <v>0</v>
      </c>
      <c r="T149" s="183">
        <f>S149*H149</f>
        <v>0</v>
      </c>
      <c r="AR149" s="16" t="s">
        <v>155</v>
      </c>
      <c r="AT149" s="16" t="s">
        <v>151</v>
      </c>
      <c r="AU149" s="16" t="s">
        <v>84</v>
      </c>
      <c r="AY149" s="16" t="s">
        <v>148</v>
      </c>
      <c r="BE149" s="184">
        <f>IF(N149="základní",J149,0)</f>
        <v>0</v>
      </c>
      <c r="BF149" s="184">
        <f>IF(N149="snížená",J149,0)</f>
        <v>0</v>
      </c>
      <c r="BG149" s="184">
        <f>IF(N149="zákl. přenesená",J149,0)</f>
        <v>0</v>
      </c>
      <c r="BH149" s="184">
        <f>IF(N149="sníž. přenesená",J149,0)</f>
        <v>0</v>
      </c>
      <c r="BI149" s="184">
        <f>IF(N149="nulová",J149,0)</f>
        <v>0</v>
      </c>
      <c r="BJ149" s="16" t="s">
        <v>82</v>
      </c>
      <c r="BK149" s="184">
        <f>ROUND(I149*H149,2)</f>
        <v>0</v>
      </c>
      <c r="BL149" s="16" t="s">
        <v>155</v>
      </c>
      <c r="BM149" s="16" t="s">
        <v>235</v>
      </c>
    </row>
    <row r="150" spans="2:65" s="1" customFormat="1" ht="29.25">
      <c r="B150" s="33"/>
      <c r="C150" s="34"/>
      <c r="D150" s="185" t="s">
        <v>181</v>
      </c>
      <c r="E150" s="34"/>
      <c r="F150" s="186" t="s">
        <v>229</v>
      </c>
      <c r="G150" s="34"/>
      <c r="H150" s="34"/>
      <c r="I150" s="102"/>
      <c r="J150" s="34"/>
      <c r="K150" s="34"/>
      <c r="L150" s="37"/>
      <c r="M150" s="187"/>
      <c r="N150" s="59"/>
      <c r="O150" s="59"/>
      <c r="P150" s="59"/>
      <c r="Q150" s="59"/>
      <c r="R150" s="59"/>
      <c r="S150" s="59"/>
      <c r="T150" s="60"/>
      <c r="AT150" s="16" t="s">
        <v>181</v>
      </c>
      <c r="AU150" s="16" t="s">
        <v>84</v>
      </c>
    </row>
    <row r="151" spans="2:65" s="12" customFormat="1" ht="11.25">
      <c r="B151" s="198"/>
      <c r="C151" s="199"/>
      <c r="D151" s="185" t="s">
        <v>168</v>
      </c>
      <c r="E151" s="200" t="s">
        <v>19</v>
      </c>
      <c r="F151" s="201" t="s">
        <v>231</v>
      </c>
      <c r="G151" s="199"/>
      <c r="H151" s="202">
        <v>4.1500000000000004</v>
      </c>
      <c r="I151" s="203"/>
      <c r="J151" s="199"/>
      <c r="K151" s="199"/>
      <c r="L151" s="204"/>
      <c r="M151" s="205"/>
      <c r="N151" s="206"/>
      <c r="O151" s="206"/>
      <c r="P151" s="206"/>
      <c r="Q151" s="206"/>
      <c r="R151" s="206"/>
      <c r="S151" s="206"/>
      <c r="T151" s="207"/>
      <c r="AT151" s="208" t="s">
        <v>168</v>
      </c>
      <c r="AU151" s="208" t="s">
        <v>84</v>
      </c>
      <c r="AV151" s="12" t="s">
        <v>84</v>
      </c>
      <c r="AW151" s="12" t="s">
        <v>35</v>
      </c>
      <c r="AX151" s="12" t="s">
        <v>82</v>
      </c>
      <c r="AY151" s="208" t="s">
        <v>148</v>
      </c>
    </row>
    <row r="152" spans="2:65" s="1" customFormat="1" ht="33.75" customHeight="1">
      <c r="B152" s="33"/>
      <c r="C152" s="173" t="s">
        <v>236</v>
      </c>
      <c r="D152" s="173" t="s">
        <v>151</v>
      </c>
      <c r="E152" s="174" t="s">
        <v>237</v>
      </c>
      <c r="F152" s="175" t="s">
        <v>238</v>
      </c>
      <c r="G152" s="176" t="s">
        <v>188</v>
      </c>
      <c r="H152" s="177">
        <v>8.5000000000000006E-2</v>
      </c>
      <c r="I152" s="178"/>
      <c r="J152" s="179">
        <f>ROUND(I152*H152,2)</f>
        <v>0</v>
      </c>
      <c r="K152" s="175" t="s">
        <v>160</v>
      </c>
      <c r="L152" s="37"/>
      <c r="M152" s="180" t="s">
        <v>19</v>
      </c>
      <c r="N152" s="181" t="s">
        <v>45</v>
      </c>
      <c r="O152" s="59"/>
      <c r="P152" s="182">
        <f>O152*H152</f>
        <v>0</v>
      </c>
      <c r="Q152" s="182">
        <v>1.0551600000000001</v>
      </c>
      <c r="R152" s="182">
        <f>Q152*H152</f>
        <v>8.9688600000000021E-2</v>
      </c>
      <c r="S152" s="182">
        <v>0</v>
      </c>
      <c r="T152" s="183">
        <f>S152*H152</f>
        <v>0</v>
      </c>
      <c r="AR152" s="16" t="s">
        <v>155</v>
      </c>
      <c r="AT152" s="16" t="s">
        <v>151</v>
      </c>
      <c r="AU152" s="16" t="s">
        <v>84</v>
      </c>
      <c r="AY152" s="16" t="s">
        <v>148</v>
      </c>
      <c r="BE152" s="184">
        <f>IF(N152="základní",J152,0)</f>
        <v>0</v>
      </c>
      <c r="BF152" s="184">
        <f>IF(N152="snížená",J152,0)</f>
        <v>0</v>
      </c>
      <c r="BG152" s="184">
        <f>IF(N152="zákl. přenesená",J152,0)</f>
        <v>0</v>
      </c>
      <c r="BH152" s="184">
        <f>IF(N152="sníž. přenesená",J152,0)</f>
        <v>0</v>
      </c>
      <c r="BI152" s="184">
        <f>IF(N152="nulová",J152,0)</f>
        <v>0</v>
      </c>
      <c r="BJ152" s="16" t="s">
        <v>82</v>
      </c>
      <c r="BK152" s="184">
        <f>ROUND(I152*H152,2)</f>
        <v>0</v>
      </c>
      <c r="BL152" s="16" t="s">
        <v>155</v>
      </c>
      <c r="BM152" s="16" t="s">
        <v>239</v>
      </c>
    </row>
    <row r="153" spans="2:65" s="11" customFormat="1" ht="11.25">
      <c r="B153" s="188"/>
      <c r="C153" s="189"/>
      <c r="D153" s="185" t="s">
        <v>168</v>
      </c>
      <c r="E153" s="190" t="s">
        <v>19</v>
      </c>
      <c r="F153" s="191" t="s">
        <v>240</v>
      </c>
      <c r="G153" s="189"/>
      <c r="H153" s="190" t="s">
        <v>19</v>
      </c>
      <c r="I153" s="192"/>
      <c r="J153" s="189"/>
      <c r="K153" s="189"/>
      <c r="L153" s="193"/>
      <c r="M153" s="194"/>
      <c r="N153" s="195"/>
      <c r="O153" s="195"/>
      <c r="P153" s="195"/>
      <c r="Q153" s="195"/>
      <c r="R153" s="195"/>
      <c r="S153" s="195"/>
      <c r="T153" s="196"/>
      <c r="AT153" s="197" t="s">
        <v>168</v>
      </c>
      <c r="AU153" s="197" t="s">
        <v>84</v>
      </c>
      <c r="AV153" s="11" t="s">
        <v>82</v>
      </c>
      <c r="AW153" s="11" t="s">
        <v>35</v>
      </c>
      <c r="AX153" s="11" t="s">
        <v>74</v>
      </c>
      <c r="AY153" s="197" t="s">
        <v>148</v>
      </c>
    </row>
    <row r="154" spans="2:65" s="12" customFormat="1" ht="11.25">
      <c r="B154" s="198"/>
      <c r="C154" s="199"/>
      <c r="D154" s="185" t="s">
        <v>168</v>
      </c>
      <c r="E154" s="200" t="s">
        <v>19</v>
      </c>
      <c r="F154" s="201" t="s">
        <v>241</v>
      </c>
      <c r="G154" s="199"/>
      <c r="H154" s="202">
        <v>8.5000000000000006E-2</v>
      </c>
      <c r="I154" s="203"/>
      <c r="J154" s="199"/>
      <c r="K154" s="199"/>
      <c r="L154" s="204"/>
      <c r="M154" s="205"/>
      <c r="N154" s="206"/>
      <c r="O154" s="206"/>
      <c r="P154" s="206"/>
      <c r="Q154" s="206"/>
      <c r="R154" s="206"/>
      <c r="S154" s="206"/>
      <c r="T154" s="207"/>
      <c r="AT154" s="208" t="s">
        <v>168</v>
      </c>
      <c r="AU154" s="208" t="s">
        <v>84</v>
      </c>
      <c r="AV154" s="12" t="s">
        <v>84</v>
      </c>
      <c r="AW154" s="12" t="s">
        <v>35</v>
      </c>
      <c r="AX154" s="12" t="s">
        <v>82</v>
      </c>
      <c r="AY154" s="208" t="s">
        <v>148</v>
      </c>
    </row>
    <row r="155" spans="2:65" s="1" customFormat="1" ht="22.5" customHeight="1">
      <c r="B155" s="33"/>
      <c r="C155" s="173" t="s">
        <v>8</v>
      </c>
      <c r="D155" s="173" t="s">
        <v>151</v>
      </c>
      <c r="E155" s="174" t="s">
        <v>242</v>
      </c>
      <c r="F155" s="175" t="s">
        <v>243</v>
      </c>
      <c r="G155" s="176" t="s">
        <v>166</v>
      </c>
      <c r="H155" s="177">
        <v>0.23300000000000001</v>
      </c>
      <c r="I155" s="178"/>
      <c r="J155" s="179">
        <f>ROUND(I155*H155,2)</f>
        <v>0</v>
      </c>
      <c r="K155" s="175" t="s">
        <v>160</v>
      </c>
      <c r="L155" s="37"/>
      <c r="M155" s="180" t="s">
        <v>19</v>
      </c>
      <c r="N155" s="181" t="s">
        <v>45</v>
      </c>
      <c r="O155" s="59"/>
      <c r="P155" s="182">
        <f>O155*H155</f>
        <v>0</v>
      </c>
      <c r="Q155" s="182">
        <v>2.4533700000000001</v>
      </c>
      <c r="R155" s="182">
        <f>Q155*H155</f>
        <v>0.57163521000000006</v>
      </c>
      <c r="S155" s="182">
        <v>0</v>
      </c>
      <c r="T155" s="183">
        <f>S155*H155</f>
        <v>0</v>
      </c>
      <c r="AR155" s="16" t="s">
        <v>155</v>
      </c>
      <c r="AT155" s="16" t="s">
        <v>151</v>
      </c>
      <c r="AU155" s="16" t="s">
        <v>84</v>
      </c>
      <c r="AY155" s="16" t="s">
        <v>148</v>
      </c>
      <c r="BE155" s="184">
        <f>IF(N155="základní",J155,0)</f>
        <v>0</v>
      </c>
      <c r="BF155" s="184">
        <f>IF(N155="snížená",J155,0)</f>
        <v>0</v>
      </c>
      <c r="BG155" s="184">
        <f>IF(N155="zákl. přenesená",J155,0)</f>
        <v>0</v>
      </c>
      <c r="BH155" s="184">
        <f>IF(N155="sníž. přenesená",J155,0)</f>
        <v>0</v>
      </c>
      <c r="BI155" s="184">
        <f>IF(N155="nulová",J155,0)</f>
        <v>0</v>
      </c>
      <c r="BJ155" s="16" t="s">
        <v>82</v>
      </c>
      <c r="BK155" s="184">
        <f>ROUND(I155*H155,2)</f>
        <v>0</v>
      </c>
      <c r="BL155" s="16" t="s">
        <v>155</v>
      </c>
      <c r="BM155" s="16" t="s">
        <v>244</v>
      </c>
    </row>
    <row r="156" spans="2:65" s="11" customFormat="1" ht="11.25">
      <c r="B156" s="188"/>
      <c r="C156" s="189"/>
      <c r="D156" s="185" t="s">
        <v>168</v>
      </c>
      <c r="E156" s="190" t="s">
        <v>19</v>
      </c>
      <c r="F156" s="191" t="s">
        <v>245</v>
      </c>
      <c r="G156" s="189"/>
      <c r="H156" s="190" t="s">
        <v>19</v>
      </c>
      <c r="I156" s="192"/>
      <c r="J156" s="189"/>
      <c r="K156" s="189"/>
      <c r="L156" s="193"/>
      <c r="M156" s="194"/>
      <c r="N156" s="195"/>
      <c r="O156" s="195"/>
      <c r="P156" s="195"/>
      <c r="Q156" s="195"/>
      <c r="R156" s="195"/>
      <c r="S156" s="195"/>
      <c r="T156" s="196"/>
      <c r="AT156" s="197" t="s">
        <v>168</v>
      </c>
      <c r="AU156" s="197" t="s">
        <v>84</v>
      </c>
      <c r="AV156" s="11" t="s">
        <v>82</v>
      </c>
      <c r="AW156" s="11" t="s">
        <v>35</v>
      </c>
      <c r="AX156" s="11" t="s">
        <v>74</v>
      </c>
      <c r="AY156" s="197" t="s">
        <v>148</v>
      </c>
    </row>
    <row r="157" spans="2:65" s="12" customFormat="1" ht="11.25">
      <c r="B157" s="198"/>
      <c r="C157" s="199"/>
      <c r="D157" s="185" t="s">
        <v>168</v>
      </c>
      <c r="E157" s="200" t="s">
        <v>19</v>
      </c>
      <c r="F157" s="201" t="s">
        <v>246</v>
      </c>
      <c r="G157" s="199"/>
      <c r="H157" s="202">
        <v>0.23300000000000001</v>
      </c>
      <c r="I157" s="203"/>
      <c r="J157" s="199"/>
      <c r="K157" s="199"/>
      <c r="L157" s="204"/>
      <c r="M157" s="205"/>
      <c r="N157" s="206"/>
      <c r="O157" s="206"/>
      <c r="P157" s="206"/>
      <c r="Q157" s="206"/>
      <c r="R157" s="206"/>
      <c r="S157" s="206"/>
      <c r="T157" s="207"/>
      <c r="AT157" s="208" t="s">
        <v>168</v>
      </c>
      <c r="AU157" s="208" t="s">
        <v>84</v>
      </c>
      <c r="AV157" s="12" t="s">
        <v>84</v>
      </c>
      <c r="AW157" s="12" t="s">
        <v>35</v>
      </c>
      <c r="AX157" s="12" t="s">
        <v>82</v>
      </c>
      <c r="AY157" s="208" t="s">
        <v>148</v>
      </c>
    </row>
    <row r="158" spans="2:65" s="1" customFormat="1" ht="16.5" customHeight="1">
      <c r="B158" s="33"/>
      <c r="C158" s="173" t="s">
        <v>247</v>
      </c>
      <c r="D158" s="173" t="s">
        <v>151</v>
      </c>
      <c r="E158" s="174" t="s">
        <v>248</v>
      </c>
      <c r="F158" s="175" t="s">
        <v>249</v>
      </c>
      <c r="G158" s="176" t="s">
        <v>179</v>
      </c>
      <c r="H158" s="177">
        <v>0.77700000000000002</v>
      </c>
      <c r="I158" s="178"/>
      <c r="J158" s="179">
        <f>ROUND(I158*H158,2)</f>
        <v>0</v>
      </c>
      <c r="K158" s="175" t="s">
        <v>160</v>
      </c>
      <c r="L158" s="37"/>
      <c r="M158" s="180" t="s">
        <v>19</v>
      </c>
      <c r="N158" s="181" t="s">
        <v>45</v>
      </c>
      <c r="O158" s="59"/>
      <c r="P158" s="182">
        <f>O158*H158</f>
        <v>0</v>
      </c>
      <c r="Q158" s="182">
        <v>6.5799999999999999E-3</v>
      </c>
      <c r="R158" s="182">
        <f>Q158*H158</f>
        <v>5.1126599999999998E-3</v>
      </c>
      <c r="S158" s="182">
        <v>0</v>
      </c>
      <c r="T158" s="183">
        <f>S158*H158</f>
        <v>0</v>
      </c>
      <c r="AR158" s="16" t="s">
        <v>155</v>
      </c>
      <c r="AT158" s="16" t="s">
        <v>151</v>
      </c>
      <c r="AU158" s="16" t="s">
        <v>84</v>
      </c>
      <c r="AY158" s="16" t="s">
        <v>148</v>
      </c>
      <c r="BE158" s="184">
        <f>IF(N158="základní",J158,0)</f>
        <v>0</v>
      </c>
      <c r="BF158" s="184">
        <f>IF(N158="snížená",J158,0)</f>
        <v>0</v>
      </c>
      <c r="BG158" s="184">
        <f>IF(N158="zákl. přenesená",J158,0)</f>
        <v>0</v>
      </c>
      <c r="BH158" s="184">
        <f>IF(N158="sníž. přenesená",J158,0)</f>
        <v>0</v>
      </c>
      <c r="BI158" s="184">
        <f>IF(N158="nulová",J158,0)</f>
        <v>0</v>
      </c>
      <c r="BJ158" s="16" t="s">
        <v>82</v>
      </c>
      <c r="BK158" s="184">
        <f>ROUND(I158*H158,2)</f>
        <v>0</v>
      </c>
      <c r="BL158" s="16" t="s">
        <v>155</v>
      </c>
      <c r="BM158" s="16" t="s">
        <v>250</v>
      </c>
    </row>
    <row r="159" spans="2:65" s="1" customFormat="1" ht="29.25">
      <c r="B159" s="33"/>
      <c r="C159" s="34"/>
      <c r="D159" s="185" t="s">
        <v>181</v>
      </c>
      <c r="E159" s="34"/>
      <c r="F159" s="186" t="s">
        <v>251</v>
      </c>
      <c r="G159" s="34"/>
      <c r="H159" s="34"/>
      <c r="I159" s="102"/>
      <c r="J159" s="34"/>
      <c r="K159" s="34"/>
      <c r="L159" s="37"/>
      <c r="M159" s="187"/>
      <c r="N159" s="59"/>
      <c r="O159" s="59"/>
      <c r="P159" s="59"/>
      <c r="Q159" s="59"/>
      <c r="R159" s="59"/>
      <c r="S159" s="59"/>
      <c r="T159" s="60"/>
      <c r="AT159" s="16" t="s">
        <v>181</v>
      </c>
      <c r="AU159" s="16" t="s">
        <v>84</v>
      </c>
    </row>
    <row r="160" spans="2:65" s="11" customFormat="1" ht="11.25">
      <c r="B160" s="188"/>
      <c r="C160" s="189"/>
      <c r="D160" s="185" t="s">
        <v>168</v>
      </c>
      <c r="E160" s="190" t="s">
        <v>19</v>
      </c>
      <c r="F160" s="191" t="s">
        <v>252</v>
      </c>
      <c r="G160" s="189"/>
      <c r="H160" s="190" t="s">
        <v>19</v>
      </c>
      <c r="I160" s="192"/>
      <c r="J160" s="189"/>
      <c r="K160" s="189"/>
      <c r="L160" s="193"/>
      <c r="M160" s="194"/>
      <c r="N160" s="195"/>
      <c r="O160" s="195"/>
      <c r="P160" s="195"/>
      <c r="Q160" s="195"/>
      <c r="R160" s="195"/>
      <c r="S160" s="195"/>
      <c r="T160" s="196"/>
      <c r="AT160" s="197" t="s">
        <v>168</v>
      </c>
      <c r="AU160" s="197" t="s">
        <v>84</v>
      </c>
      <c r="AV160" s="11" t="s">
        <v>82</v>
      </c>
      <c r="AW160" s="11" t="s">
        <v>35</v>
      </c>
      <c r="AX160" s="11" t="s">
        <v>74</v>
      </c>
      <c r="AY160" s="197" t="s">
        <v>148</v>
      </c>
    </row>
    <row r="161" spans="2:65" s="12" customFormat="1" ht="11.25">
      <c r="B161" s="198"/>
      <c r="C161" s="199"/>
      <c r="D161" s="185" t="s">
        <v>168</v>
      </c>
      <c r="E161" s="200" t="s">
        <v>19</v>
      </c>
      <c r="F161" s="201" t="s">
        <v>253</v>
      </c>
      <c r="G161" s="199"/>
      <c r="H161" s="202">
        <v>0.77700000000000002</v>
      </c>
      <c r="I161" s="203"/>
      <c r="J161" s="199"/>
      <c r="K161" s="199"/>
      <c r="L161" s="204"/>
      <c r="M161" s="205"/>
      <c r="N161" s="206"/>
      <c r="O161" s="206"/>
      <c r="P161" s="206"/>
      <c r="Q161" s="206"/>
      <c r="R161" s="206"/>
      <c r="S161" s="206"/>
      <c r="T161" s="207"/>
      <c r="AT161" s="208" t="s">
        <v>168</v>
      </c>
      <c r="AU161" s="208" t="s">
        <v>84</v>
      </c>
      <c r="AV161" s="12" t="s">
        <v>84</v>
      </c>
      <c r="AW161" s="12" t="s">
        <v>35</v>
      </c>
      <c r="AX161" s="12" t="s">
        <v>82</v>
      </c>
      <c r="AY161" s="208" t="s">
        <v>148</v>
      </c>
    </row>
    <row r="162" spans="2:65" s="1" customFormat="1" ht="16.5" customHeight="1">
      <c r="B162" s="33"/>
      <c r="C162" s="173" t="s">
        <v>254</v>
      </c>
      <c r="D162" s="173" t="s">
        <v>151</v>
      </c>
      <c r="E162" s="174" t="s">
        <v>255</v>
      </c>
      <c r="F162" s="175" t="s">
        <v>256</v>
      </c>
      <c r="G162" s="176" t="s">
        <v>179</v>
      </c>
      <c r="H162" s="177">
        <v>0.77700000000000002</v>
      </c>
      <c r="I162" s="178"/>
      <c r="J162" s="179">
        <f>ROUND(I162*H162,2)</f>
        <v>0</v>
      </c>
      <c r="K162" s="175" t="s">
        <v>160</v>
      </c>
      <c r="L162" s="37"/>
      <c r="M162" s="180" t="s">
        <v>19</v>
      </c>
      <c r="N162" s="181" t="s">
        <v>45</v>
      </c>
      <c r="O162" s="59"/>
      <c r="P162" s="182">
        <f>O162*H162</f>
        <v>0</v>
      </c>
      <c r="Q162" s="182">
        <v>0</v>
      </c>
      <c r="R162" s="182">
        <f>Q162*H162</f>
        <v>0</v>
      </c>
      <c r="S162" s="182">
        <v>0</v>
      </c>
      <c r="T162" s="183">
        <f>S162*H162</f>
        <v>0</v>
      </c>
      <c r="AR162" s="16" t="s">
        <v>155</v>
      </c>
      <c r="AT162" s="16" t="s">
        <v>151</v>
      </c>
      <c r="AU162" s="16" t="s">
        <v>84</v>
      </c>
      <c r="AY162" s="16" t="s">
        <v>148</v>
      </c>
      <c r="BE162" s="184">
        <f>IF(N162="základní",J162,0)</f>
        <v>0</v>
      </c>
      <c r="BF162" s="184">
        <f>IF(N162="snížená",J162,0)</f>
        <v>0</v>
      </c>
      <c r="BG162" s="184">
        <f>IF(N162="zákl. přenesená",J162,0)</f>
        <v>0</v>
      </c>
      <c r="BH162" s="184">
        <f>IF(N162="sníž. přenesená",J162,0)</f>
        <v>0</v>
      </c>
      <c r="BI162" s="184">
        <f>IF(N162="nulová",J162,0)</f>
        <v>0</v>
      </c>
      <c r="BJ162" s="16" t="s">
        <v>82</v>
      </c>
      <c r="BK162" s="184">
        <f>ROUND(I162*H162,2)</f>
        <v>0</v>
      </c>
      <c r="BL162" s="16" t="s">
        <v>155</v>
      </c>
      <c r="BM162" s="16" t="s">
        <v>257</v>
      </c>
    </row>
    <row r="163" spans="2:65" s="1" customFormat="1" ht="29.25">
      <c r="B163" s="33"/>
      <c r="C163" s="34"/>
      <c r="D163" s="185" t="s">
        <v>181</v>
      </c>
      <c r="E163" s="34"/>
      <c r="F163" s="186" t="s">
        <v>251</v>
      </c>
      <c r="G163" s="34"/>
      <c r="H163" s="34"/>
      <c r="I163" s="102"/>
      <c r="J163" s="34"/>
      <c r="K163" s="34"/>
      <c r="L163" s="37"/>
      <c r="M163" s="187"/>
      <c r="N163" s="59"/>
      <c r="O163" s="59"/>
      <c r="P163" s="59"/>
      <c r="Q163" s="59"/>
      <c r="R163" s="59"/>
      <c r="S163" s="59"/>
      <c r="T163" s="60"/>
      <c r="AT163" s="16" t="s">
        <v>181</v>
      </c>
      <c r="AU163" s="16" t="s">
        <v>84</v>
      </c>
    </row>
    <row r="164" spans="2:65" s="10" customFormat="1" ht="22.9" customHeight="1">
      <c r="B164" s="157"/>
      <c r="C164" s="158"/>
      <c r="D164" s="159" t="s">
        <v>73</v>
      </c>
      <c r="E164" s="171" t="s">
        <v>185</v>
      </c>
      <c r="F164" s="171" t="s">
        <v>258</v>
      </c>
      <c r="G164" s="158"/>
      <c r="H164" s="158"/>
      <c r="I164" s="161"/>
      <c r="J164" s="172">
        <f>BK164</f>
        <v>0</v>
      </c>
      <c r="K164" s="158"/>
      <c r="L164" s="163"/>
      <c r="M164" s="164"/>
      <c r="N164" s="165"/>
      <c r="O164" s="165"/>
      <c r="P164" s="166">
        <f>SUM(P165:P259)</f>
        <v>0</v>
      </c>
      <c r="Q164" s="165"/>
      <c r="R164" s="166">
        <f>SUM(R165:R259)</f>
        <v>12.938906440000004</v>
      </c>
      <c r="S164" s="165"/>
      <c r="T164" s="167">
        <f>SUM(T165:T259)</f>
        <v>0</v>
      </c>
      <c r="AR164" s="168" t="s">
        <v>82</v>
      </c>
      <c r="AT164" s="169" t="s">
        <v>73</v>
      </c>
      <c r="AU164" s="169" t="s">
        <v>82</v>
      </c>
      <c r="AY164" s="168" t="s">
        <v>148</v>
      </c>
      <c r="BK164" s="170">
        <f>SUM(BK165:BK259)</f>
        <v>0</v>
      </c>
    </row>
    <row r="165" spans="2:65" s="1" customFormat="1" ht="22.5" customHeight="1">
      <c r="B165" s="33"/>
      <c r="C165" s="173" t="s">
        <v>259</v>
      </c>
      <c r="D165" s="173" t="s">
        <v>151</v>
      </c>
      <c r="E165" s="174" t="s">
        <v>260</v>
      </c>
      <c r="F165" s="175" t="s">
        <v>261</v>
      </c>
      <c r="G165" s="176" t="s">
        <v>179</v>
      </c>
      <c r="H165" s="177">
        <v>3.7</v>
      </c>
      <c r="I165" s="178"/>
      <c r="J165" s="179">
        <f>ROUND(I165*H165,2)</f>
        <v>0</v>
      </c>
      <c r="K165" s="175" t="s">
        <v>160</v>
      </c>
      <c r="L165" s="37"/>
      <c r="M165" s="180" t="s">
        <v>19</v>
      </c>
      <c r="N165" s="181" t="s">
        <v>45</v>
      </c>
      <c r="O165" s="59"/>
      <c r="P165" s="182">
        <f>O165*H165</f>
        <v>0</v>
      </c>
      <c r="Q165" s="182">
        <v>1.7330000000000002E-2</v>
      </c>
      <c r="R165" s="182">
        <f>Q165*H165</f>
        <v>6.4121000000000011E-2</v>
      </c>
      <c r="S165" s="182">
        <v>0</v>
      </c>
      <c r="T165" s="183">
        <f>S165*H165</f>
        <v>0</v>
      </c>
      <c r="AR165" s="16" t="s">
        <v>155</v>
      </c>
      <c r="AT165" s="16" t="s">
        <v>151</v>
      </c>
      <c r="AU165" s="16" t="s">
        <v>84</v>
      </c>
      <c r="AY165" s="16" t="s">
        <v>148</v>
      </c>
      <c r="BE165" s="184">
        <f>IF(N165="základní",J165,0)</f>
        <v>0</v>
      </c>
      <c r="BF165" s="184">
        <f>IF(N165="snížená",J165,0)</f>
        <v>0</v>
      </c>
      <c r="BG165" s="184">
        <f>IF(N165="zákl. přenesená",J165,0)</f>
        <v>0</v>
      </c>
      <c r="BH165" s="184">
        <f>IF(N165="sníž. přenesená",J165,0)</f>
        <v>0</v>
      </c>
      <c r="BI165" s="184">
        <f>IF(N165="nulová",J165,0)</f>
        <v>0</v>
      </c>
      <c r="BJ165" s="16" t="s">
        <v>82</v>
      </c>
      <c r="BK165" s="184">
        <f>ROUND(I165*H165,2)</f>
        <v>0</v>
      </c>
      <c r="BL165" s="16" t="s">
        <v>155</v>
      </c>
      <c r="BM165" s="16" t="s">
        <v>262</v>
      </c>
    </row>
    <row r="166" spans="2:65" s="1" customFormat="1" ht="58.5">
      <c r="B166" s="33"/>
      <c r="C166" s="34"/>
      <c r="D166" s="185" t="s">
        <v>181</v>
      </c>
      <c r="E166" s="34"/>
      <c r="F166" s="186" t="s">
        <v>263</v>
      </c>
      <c r="G166" s="34"/>
      <c r="H166" s="34"/>
      <c r="I166" s="102"/>
      <c r="J166" s="34"/>
      <c r="K166" s="34"/>
      <c r="L166" s="37"/>
      <c r="M166" s="187"/>
      <c r="N166" s="59"/>
      <c r="O166" s="59"/>
      <c r="P166" s="59"/>
      <c r="Q166" s="59"/>
      <c r="R166" s="59"/>
      <c r="S166" s="59"/>
      <c r="T166" s="60"/>
      <c r="AT166" s="16" t="s">
        <v>181</v>
      </c>
      <c r="AU166" s="16" t="s">
        <v>84</v>
      </c>
    </row>
    <row r="167" spans="2:65" s="11" customFormat="1" ht="11.25">
      <c r="B167" s="188"/>
      <c r="C167" s="189"/>
      <c r="D167" s="185" t="s">
        <v>168</v>
      </c>
      <c r="E167" s="190" t="s">
        <v>19</v>
      </c>
      <c r="F167" s="191" t="s">
        <v>264</v>
      </c>
      <c r="G167" s="189"/>
      <c r="H167" s="190" t="s">
        <v>19</v>
      </c>
      <c r="I167" s="192"/>
      <c r="J167" s="189"/>
      <c r="K167" s="189"/>
      <c r="L167" s="193"/>
      <c r="M167" s="194"/>
      <c r="N167" s="195"/>
      <c r="O167" s="195"/>
      <c r="P167" s="195"/>
      <c r="Q167" s="195"/>
      <c r="R167" s="195"/>
      <c r="S167" s="195"/>
      <c r="T167" s="196"/>
      <c r="AT167" s="197" t="s">
        <v>168</v>
      </c>
      <c r="AU167" s="197" t="s">
        <v>84</v>
      </c>
      <c r="AV167" s="11" t="s">
        <v>82</v>
      </c>
      <c r="AW167" s="11" t="s">
        <v>35</v>
      </c>
      <c r="AX167" s="11" t="s">
        <v>74</v>
      </c>
      <c r="AY167" s="197" t="s">
        <v>148</v>
      </c>
    </row>
    <row r="168" spans="2:65" s="12" customFormat="1" ht="11.25">
      <c r="B168" s="198"/>
      <c r="C168" s="199"/>
      <c r="D168" s="185" t="s">
        <v>168</v>
      </c>
      <c r="E168" s="200" t="s">
        <v>19</v>
      </c>
      <c r="F168" s="201" t="s">
        <v>265</v>
      </c>
      <c r="G168" s="199"/>
      <c r="H168" s="202">
        <v>3.7</v>
      </c>
      <c r="I168" s="203"/>
      <c r="J168" s="199"/>
      <c r="K168" s="199"/>
      <c r="L168" s="204"/>
      <c r="M168" s="205"/>
      <c r="N168" s="206"/>
      <c r="O168" s="206"/>
      <c r="P168" s="206"/>
      <c r="Q168" s="206"/>
      <c r="R168" s="206"/>
      <c r="S168" s="206"/>
      <c r="T168" s="207"/>
      <c r="AT168" s="208" t="s">
        <v>168</v>
      </c>
      <c r="AU168" s="208" t="s">
        <v>84</v>
      </c>
      <c r="AV168" s="12" t="s">
        <v>84</v>
      </c>
      <c r="AW168" s="12" t="s">
        <v>35</v>
      </c>
      <c r="AX168" s="12" t="s">
        <v>82</v>
      </c>
      <c r="AY168" s="208" t="s">
        <v>148</v>
      </c>
    </row>
    <row r="169" spans="2:65" s="1" customFormat="1" ht="16.5" customHeight="1">
      <c r="B169" s="33"/>
      <c r="C169" s="173" t="s">
        <v>266</v>
      </c>
      <c r="D169" s="173" t="s">
        <v>151</v>
      </c>
      <c r="E169" s="174" t="s">
        <v>267</v>
      </c>
      <c r="F169" s="175" t="s">
        <v>268</v>
      </c>
      <c r="G169" s="176" t="s">
        <v>179</v>
      </c>
      <c r="H169" s="177">
        <v>21.564</v>
      </c>
      <c r="I169" s="178"/>
      <c r="J169" s="179">
        <f>ROUND(I169*H169,2)</f>
        <v>0</v>
      </c>
      <c r="K169" s="175" t="s">
        <v>160</v>
      </c>
      <c r="L169" s="37"/>
      <c r="M169" s="180" t="s">
        <v>19</v>
      </c>
      <c r="N169" s="181" t="s">
        <v>45</v>
      </c>
      <c r="O169" s="59"/>
      <c r="P169" s="182">
        <f>O169*H169</f>
        <v>0</v>
      </c>
      <c r="Q169" s="182">
        <v>0.04</v>
      </c>
      <c r="R169" s="182">
        <f>Q169*H169</f>
        <v>0.86255999999999999</v>
      </c>
      <c r="S169" s="182">
        <v>0</v>
      </c>
      <c r="T169" s="183">
        <f>S169*H169</f>
        <v>0</v>
      </c>
      <c r="AR169" s="16" t="s">
        <v>155</v>
      </c>
      <c r="AT169" s="16" t="s">
        <v>151</v>
      </c>
      <c r="AU169" s="16" t="s">
        <v>84</v>
      </c>
      <c r="AY169" s="16" t="s">
        <v>148</v>
      </c>
      <c r="BE169" s="184">
        <f>IF(N169="základní",J169,0)</f>
        <v>0</v>
      </c>
      <c r="BF169" s="184">
        <f>IF(N169="snížená",J169,0)</f>
        <v>0</v>
      </c>
      <c r="BG169" s="184">
        <f>IF(N169="zákl. přenesená",J169,0)</f>
        <v>0</v>
      </c>
      <c r="BH169" s="184">
        <f>IF(N169="sníž. přenesená",J169,0)</f>
        <v>0</v>
      </c>
      <c r="BI169" s="184">
        <f>IF(N169="nulová",J169,0)</f>
        <v>0</v>
      </c>
      <c r="BJ169" s="16" t="s">
        <v>82</v>
      </c>
      <c r="BK169" s="184">
        <f>ROUND(I169*H169,2)</f>
        <v>0</v>
      </c>
      <c r="BL169" s="16" t="s">
        <v>155</v>
      </c>
      <c r="BM169" s="16" t="s">
        <v>269</v>
      </c>
    </row>
    <row r="170" spans="2:65" s="1" customFormat="1" ht="29.25">
      <c r="B170" s="33"/>
      <c r="C170" s="34"/>
      <c r="D170" s="185" t="s">
        <v>181</v>
      </c>
      <c r="E170" s="34"/>
      <c r="F170" s="186" t="s">
        <v>270</v>
      </c>
      <c r="G170" s="34"/>
      <c r="H170" s="34"/>
      <c r="I170" s="102"/>
      <c r="J170" s="34"/>
      <c r="K170" s="34"/>
      <c r="L170" s="37"/>
      <c r="M170" s="187"/>
      <c r="N170" s="59"/>
      <c r="O170" s="59"/>
      <c r="P170" s="59"/>
      <c r="Q170" s="59"/>
      <c r="R170" s="59"/>
      <c r="S170" s="59"/>
      <c r="T170" s="60"/>
      <c r="AT170" s="16" t="s">
        <v>181</v>
      </c>
      <c r="AU170" s="16" t="s">
        <v>84</v>
      </c>
    </row>
    <row r="171" spans="2:65" s="11" customFormat="1" ht="11.25">
      <c r="B171" s="188"/>
      <c r="C171" s="189"/>
      <c r="D171" s="185" t="s">
        <v>168</v>
      </c>
      <c r="E171" s="190" t="s">
        <v>19</v>
      </c>
      <c r="F171" s="191" t="s">
        <v>271</v>
      </c>
      <c r="G171" s="189"/>
      <c r="H171" s="190" t="s">
        <v>19</v>
      </c>
      <c r="I171" s="192"/>
      <c r="J171" s="189"/>
      <c r="K171" s="189"/>
      <c r="L171" s="193"/>
      <c r="M171" s="194"/>
      <c r="N171" s="195"/>
      <c r="O171" s="195"/>
      <c r="P171" s="195"/>
      <c r="Q171" s="195"/>
      <c r="R171" s="195"/>
      <c r="S171" s="195"/>
      <c r="T171" s="196"/>
      <c r="AT171" s="197" t="s">
        <v>168</v>
      </c>
      <c r="AU171" s="197" t="s">
        <v>84</v>
      </c>
      <c r="AV171" s="11" t="s">
        <v>82</v>
      </c>
      <c r="AW171" s="11" t="s">
        <v>35</v>
      </c>
      <c r="AX171" s="11" t="s">
        <v>74</v>
      </c>
      <c r="AY171" s="197" t="s">
        <v>148</v>
      </c>
    </row>
    <row r="172" spans="2:65" s="12" customFormat="1" ht="11.25">
      <c r="B172" s="198"/>
      <c r="C172" s="199"/>
      <c r="D172" s="185" t="s">
        <v>168</v>
      </c>
      <c r="E172" s="200" t="s">
        <v>19</v>
      </c>
      <c r="F172" s="201" t="s">
        <v>272</v>
      </c>
      <c r="G172" s="199"/>
      <c r="H172" s="202">
        <v>3.4550000000000001</v>
      </c>
      <c r="I172" s="203"/>
      <c r="J172" s="199"/>
      <c r="K172" s="199"/>
      <c r="L172" s="204"/>
      <c r="M172" s="205"/>
      <c r="N172" s="206"/>
      <c r="O172" s="206"/>
      <c r="P172" s="206"/>
      <c r="Q172" s="206"/>
      <c r="R172" s="206"/>
      <c r="S172" s="206"/>
      <c r="T172" s="207"/>
      <c r="AT172" s="208" t="s">
        <v>168</v>
      </c>
      <c r="AU172" s="208" t="s">
        <v>84</v>
      </c>
      <c r="AV172" s="12" t="s">
        <v>84</v>
      </c>
      <c r="AW172" s="12" t="s">
        <v>35</v>
      </c>
      <c r="AX172" s="12" t="s">
        <v>74</v>
      </c>
      <c r="AY172" s="208" t="s">
        <v>148</v>
      </c>
    </row>
    <row r="173" spans="2:65" s="11" customFormat="1" ht="11.25">
      <c r="B173" s="188"/>
      <c r="C173" s="189"/>
      <c r="D173" s="185" t="s">
        <v>168</v>
      </c>
      <c r="E173" s="190" t="s">
        <v>19</v>
      </c>
      <c r="F173" s="191" t="s">
        <v>273</v>
      </c>
      <c r="G173" s="189"/>
      <c r="H173" s="190" t="s">
        <v>19</v>
      </c>
      <c r="I173" s="192"/>
      <c r="J173" s="189"/>
      <c r="K173" s="189"/>
      <c r="L173" s="193"/>
      <c r="M173" s="194"/>
      <c r="N173" s="195"/>
      <c r="O173" s="195"/>
      <c r="P173" s="195"/>
      <c r="Q173" s="195"/>
      <c r="R173" s="195"/>
      <c r="S173" s="195"/>
      <c r="T173" s="196"/>
      <c r="AT173" s="197" t="s">
        <v>168</v>
      </c>
      <c r="AU173" s="197" t="s">
        <v>84</v>
      </c>
      <c r="AV173" s="11" t="s">
        <v>82</v>
      </c>
      <c r="AW173" s="11" t="s">
        <v>35</v>
      </c>
      <c r="AX173" s="11" t="s">
        <v>74</v>
      </c>
      <c r="AY173" s="197" t="s">
        <v>148</v>
      </c>
    </row>
    <row r="174" spans="2:65" s="12" customFormat="1" ht="11.25">
      <c r="B174" s="198"/>
      <c r="C174" s="199"/>
      <c r="D174" s="185" t="s">
        <v>168</v>
      </c>
      <c r="E174" s="200" t="s">
        <v>19</v>
      </c>
      <c r="F174" s="201" t="s">
        <v>274</v>
      </c>
      <c r="G174" s="199"/>
      <c r="H174" s="202">
        <v>18.109000000000002</v>
      </c>
      <c r="I174" s="203"/>
      <c r="J174" s="199"/>
      <c r="K174" s="199"/>
      <c r="L174" s="204"/>
      <c r="M174" s="205"/>
      <c r="N174" s="206"/>
      <c r="O174" s="206"/>
      <c r="P174" s="206"/>
      <c r="Q174" s="206"/>
      <c r="R174" s="206"/>
      <c r="S174" s="206"/>
      <c r="T174" s="207"/>
      <c r="AT174" s="208" t="s">
        <v>168</v>
      </c>
      <c r="AU174" s="208" t="s">
        <v>84</v>
      </c>
      <c r="AV174" s="12" t="s">
        <v>84</v>
      </c>
      <c r="AW174" s="12" t="s">
        <v>35</v>
      </c>
      <c r="AX174" s="12" t="s">
        <v>74</v>
      </c>
      <c r="AY174" s="208" t="s">
        <v>148</v>
      </c>
    </row>
    <row r="175" spans="2:65" s="13" customFormat="1" ht="11.25">
      <c r="B175" s="209"/>
      <c r="C175" s="210"/>
      <c r="D175" s="185" t="s">
        <v>168</v>
      </c>
      <c r="E175" s="211" t="s">
        <v>19</v>
      </c>
      <c r="F175" s="212" t="s">
        <v>275</v>
      </c>
      <c r="G175" s="210"/>
      <c r="H175" s="213">
        <v>21.564</v>
      </c>
      <c r="I175" s="214"/>
      <c r="J175" s="210"/>
      <c r="K175" s="210"/>
      <c r="L175" s="215"/>
      <c r="M175" s="216"/>
      <c r="N175" s="217"/>
      <c r="O175" s="217"/>
      <c r="P175" s="217"/>
      <c r="Q175" s="217"/>
      <c r="R175" s="217"/>
      <c r="S175" s="217"/>
      <c r="T175" s="218"/>
      <c r="AT175" s="219" t="s">
        <v>168</v>
      </c>
      <c r="AU175" s="219" t="s">
        <v>84</v>
      </c>
      <c r="AV175" s="13" t="s">
        <v>155</v>
      </c>
      <c r="AW175" s="13" t="s">
        <v>35</v>
      </c>
      <c r="AX175" s="13" t="s">
        <v>82</v>
      </c>
      <c r="AY175" s="219" t="s">
        <v>148</v>
      </c>
    </row>
    <row r="176" spans="2:65" s="1" customFormat="1" ht="22.5" customHeight="1">
      <c r="B176" s="33"/>
      <c r="C176" s="173" t="s">
        <v>276</v>
      </c>
      <c r="D176" s="173" t="s">
        <v>151</v>
      </c>
      <c r="E176" s="174" t="s">
        <v>277</v>
      </c>
      <c r="F176" s="175" t="s">
        <v>278</v>
      </c>
      <c r="G176" s="176" t="s">
        <v>179</v>
      </c>
      <c r="H176" s="177">
        <v>188.488</v>
      </c>
      <c r="I176" s="178"/>
      <c r="J176" s="179">
        <f>ROUND(I176*H176,2)</f>
        <v>0</v>
      </c>
      <c r="K176" s="175" t="s">
        <v>160</v>
      </c>
      <c r="L176" s="37"/>
      <c r="M176" s="180" t="s">
        <v>19</v>
      </c>
      <c r="N176" s="181" t="s">
        <v>45</v>
      </c>
      <c r="O176" s="59"/>
      <c r="P176" s="182">
        <f>O176*H176</f>
        <v>0</v>
      </c>
      <c r="Q176" s="182">
        <v>1.7330000000000002E-2</v>
      </c>
      <c r="R176" s="182">
        <f>Q176*H176</f>
        <v>3.2664970400000004</v>
      </c>
      <c r="S176" s="182">
        <v>0</v>
      </c>
      <c r="T176" s="183">
        <f>S176*H176</f>
        <v>0</v>
      </c>
      <c r="AR176" s="16" t="s">
        <v>155</v>
      </c>
      <c r="AT176" s="16" t="s">
        <v>151</v>
      </c>
      <c r="AU176" s="16" t="s">
        <v>84</v>
      </c>
      <c r="AY176" s="16" t="s">
        <v>148</v>
      </c>
      <c r="BE176" s="184">
        <f>IF(N176="základní",J176,0)</f>
        <v>0</v>
      </c>
      <c r="BF176" s="184">
        <f>IF(N176="snížená",J176,0)</f>
        <v>0</v>
      </c>
      <c r="BG176" s="184">
        <f>IF(N176="zákl. přenesená",J176,0)</f>
        <v>0</v>
      </c>
      <c r="BH176" s="184">
        <f>IF(N176="sníž. přenesená",J176,0)</f>
        <v>0</v>
      </c>
      <c r="BI176" s="184">
        <f>IF(N176="nulová",J176,0)</f>
        <v>0</v>
      </c>
      <c r="BJ176" s="16" t="s">
        <v>82</v>
      </c>
      <c r="BK176" s="184">
        <f>ROUND(I176*H176,2)</f>
        <v>0</v>
      </c>
      <c r="BL176" s="16" t="s">
        <v>155</v>
      </c>
      <c r="BM176" s="16" t="s">
        <v>279</v>
      </c>
    </row>
    <row r="177" spans="2:65" s="1" customFormat="1" ht="58.5">
      <c r="B177" s="33"/>
      <c r="C177" s="34"/>
      <c r="D177" s="185" t="s">
        <v>181</v>
      </c>
      <c r="E177" s="34"/>
      <c r="F177" s="186" t="s">
        <v>263</v>
      </c>
      <c r="G177" s="34"/>
      <c r="H177" s="34"/>
      <c r="I177" s="102"/>
      <c r="J177" s="34"/>
      <c r="K177" s="34"/>
      <c r="L177" s="37"/>
      <c r="M177" s="187"/>
      <c r="N177" s="59"/>
      <c r="O177" s="59"/>
      <c r="P177" s="59"/>
      <c r="Q177" s="59"/>
      <c r="R177" s="59"/>
      <c r="S177" s="59"/>
      <c r="T177" s="60"/>
      <c r="AT177" s="16" t="s">
        <v>181</v>
      </c>
      <c r="AU177" s="16" t="s">
        <v>84</v>
      </c>
    </row>
    <row r="178" spans="2:65" s="12" customFormat="1" ht="11.25">
      <c r="B178" s="198"/>
      <c r="C178" s="199"/>
      <c r="D178" s="185" t="s">
        <v>168</v>
      </c>
      <c r="E178" s="200" t="s">
        <v>19</v>
      </c>
      <c r="F178" s="201" t="s">
        <v>280</v>
      </c>
      <c r="G178" s="199"/>
      <c r="H178" s="202">
        <v>14.29</v>
      </c>
      <c r="I178" s="203"/>
      <c r="J178" s="199"/>
      <c r="K178" s="199"/>
      <c r="L178" s="204"/>
      <c r="M178" s="205"/>
      <c r="N178" s="206"/>
      <c r="O178" s="206"/>
      <c r="P178" s="206"/>
      <c r="Q178" s="206"/>
      <c r="R178" s="206"/>
      <c r="S178" s="206"/>
      <c r="T178" s="207"/>
      <c r="AT178" s="208" t="s">
        <v>168</v>
      </c>
      <c r="AU178" s="208" t="s">
        <v>84</v>
      </c>
      <c r="AV178" s="12" t="s">
        <v>84</v>
      </c>
      <c r="AW178" s="12" t="s">
        <v>35</v>
      </c>
      <c r="AX178" s="12" t="s">
        <v>74</v>
      </c>
      <c r="AY178" s="208" t="s">
        <v>148</v>
      </c>
    </row>
    <row r="179" spans="2:65" s="12" customFormat="1" ht="11.25">
      <c r="B179" s="198"/>
      <c r="C179" s="199"/>
      <c r="D179" s="185" t="s">
        <v>168</v>
      </c>
      <c r="E179" s="200" t="s">
        <v>19</v>
      </c>
      <c r="F179" s="201" t="s">
        <v>281</v>
      </c>
      <c r="G179" s="199"/>
      <c r="H179" s="202">
        <v>37.564</v>
      </c>
      <c r="I179" s="203"/>
      <c r="J179" s="199"/>
      <c r="K179" s="199"/>
      <c r="L179" s="204"/>
      <c r="M179" s="205"/>
      <c r="N179" s="206"/>
      <c r="O179" s="206"/>
      <c r="P179" s="206"/>
      <c r="Q179" s="206"/>
      <c r="R179" s="206"/>
      <c r="S179" s="206"/>
      <c r="T179" s="207"/>
      <c r="AT179" s="208" t="s">
        <v>168</v>
      </c>
      <c r="AU179" s="208" t="s">
        <v>84</v>
      </c>
      <c r="AV179" s="12" t="s">
        <v>84</v>
      </c>
      <c r="AW179" s="12" t="s">
        <v>35</v>
      </c>
      <c r="AX179" s="12" t="s">
        <v>74</v>
      </c>
      <c r="AY179" s="208" t="s">
        <v>148</v>
      </c>
    </row>
    <row r="180" spans="2:65" s="12" customFormat="1" ht="33.75">
      <c r="B180" s="198"/>
      <c r="C180" s="199"/>
      <c r="D180" s="185" t="s">
        <v>168</v>
      </c>
      <c r="E180" s="200" t="s">
        <v>19</v>
      </c>
      <c r="F180" s="201" t="s">
        <v>282</v>
      </c>
      <c r="G180" s="199"/>
      <c r="H180" s="202">
        <v>32.136000000000003</v>
      </c>
      <c r="I180" s="203"/>
      <c r="J180" s="199"/>
      <c r="K180" s="199"/>
      <c r="L180" s="204"/>
      <c r="M180" s="205"/>
      <c r="N180" s="206"/>
      <c r="O180" s="206"/>
      <c r="P180" s="206"/>
      <c r="Q180" s="206"/>
      <c r="R180" s="206"/>
      <c r="S180" s="206"/>
      <c r="T180" s="207"/>
      <c r="AT180" s="208" t="s">
        <v>168</v>
      </c>
      <c r="AU180" s="208" t="s">
        <v>84</v>
      </c>
      <c r="AV180" s="12" t="s">
        <v>84</v>
      </c>
      <c r="AW180" s="12" t="s">
        <v>35</v>
      </c>
      <c r="AX180" s="12" t="s">
        <v>74</v>
      </c>
      <c r="AY180" s="208" t="s">
        <v>148</v>
      </c>
    </row>
    <row r="181" spans="2:65" s="12" customFormat="1" ht="11.25">
      <c r="B181" s="198"/>
      <c r="C181" s="199"/>
      <c r="D181" s="185" t="s">
        <v>168</v>
      </c>
      <c r="E181" s="200" t="s">
        <v>19</v>
      </c>
      <c r="F181" s="201" t="s">
        <v>283</v>
      </c>
      <c r="G181" s="199"/>
      <c r="H181" s="202">
        <v>12.256</v>
      </c>
      <c r="I181" s="203"/>
      <c r="J181" s="199"/>
      <c r="K181" s="199"/>
      <c r="L181" s="204"/>
      <c r="M181" s="205"/>
      <c r="N181" s="206"/>
      <c r="O181" s="206"/>
      <c r="P181" s="206"/>
      <c r="Q181" s="206"/>
      <c r="R181" s="206"/>
      <c r="S181" s="206"/>
      <c r="T181" s="207"/>
      <c r="AT181" s="208" t="s">
        <v>168</v>
      </c>
      <c r="AU181" s="208" t="s">
        <v>84</v>
      </c>
      <c r="AV181" s="12" t="s">
        <v>84</v>
      </c>
      <c r="AW181" s="12" t="s">
        <v>35</v>
      </c>
      <c r="AX181" s="12" t="s">
        <v>74</v>
      </c>
      <c r="AY181" s="208" t="s">
        <v>148</v>
      </c>
    </row>
    <row r="182" spans="2:65" s="12" customFormat="1" ht="11.25">
      <c r="B182" s="198"/>
      <c r="C182" s="199"/>
      <c r="D182" s="185" t="s">
        <v>168</v>
      </c>
      <c r="E182" s="200" t="s">
        <v>19</v>
      </c>
      <c r="F182" s="201" t="s">
        <v>284</v>
      </c>
      <c r="G182" s="199"/>
      <c r="H182" s="202">
        <v>24.056000000000001</v>
      </c>
      <c r="I182" s="203"/>
      <c r="J182" s="199"/>
      <c r="K182" s="199"/>
      <c r="L182" s="204"/>
      <c r="M182" s="205"/>
      <c r="N182" s="206"/>
      <c r="O182" s="206"/>
      <c r="P182" s="206"/>
      <c r="Q182" s="206"/>
      <c r="R182" s="206"/>
      <c r="S182" s="206"/>
      <c r="T182" s="207"/>
      <c r="AT182" s="208" t="s">
        <v>168</v>
      </c>
      <c r="AU182" s="208" t="s">
        <v>84</v>
      </c>
      <c r="AV182" s="12" t="s">
        <v>84</v>
      </c>
      <c r="AW182" s="12" t="s">
        <v>35</v>
      </c>
      <c r="AX182" s="12" t="s">
        <v>74</v>
      </c>
      <c r="AY182" s="208" t="s">
        <v>148</v>
      </c>
    </row>
    <row r="183" spans="2:65" s="12" customFormat="1" ht="11.25">
      <c r="B183" s="198"/>
      <c r="C183" s="199"/>
      <c r="D183" s="185" t="s">
        <v>168</v>
      </c>
      <c r="E183" s="200" t="s">
        <v>19</v>
      </c>
      <c r="F183" s="201" t="s">
        <v>285</v>
      </c>
      <c r="G183" s="199"/>
      <c r="H183" s="202">
        <v>17.155000000000001</v>
      </c>
      <c r="I183" s="203"/>
      <c r="J183" s="199"/>
      <c r="K183" s="199"/>
      <c r="L183" s="204"/>
      <c r="M183" s="205"/>
      <c r="N183" s="206"/>
      <c r="O183" s="206"/>
      <c r="P183" s="206"/>
      <c r="Q183" s="206"/>
      <c r="R183" s="206"/>
      <c r="S183" s="206"/>
      <c r="T183" s="207"/>
      <c r="AT183" s="208" t="s">
        <v>168</v>
      </c>
      <c r="AU183" s="208" t="s">
        <v>84</v>
      </c>
      <c r="AV183" s="12" t="s">
        <v>84</v>
      </c>
      <c r="AW183" s="12" t="s">
        <v>35</v>
      </c>
      <c r="AX183" s="12" t="s">
        <v>74</v>
      </c>
      <c r="AY183" s="208" t="s">
        <v>148</v>
      </c>
    </row>
    <row r="184" spans="2:65" s="12" customFormat="1" ht="11.25">
      <c r="B184" s="198"/>
      <c r="C184" s="199"/>
      <c r="D184" s="185" t="s">
        <v>168</v>
      </c>
      <c r="E184" s="200" t="s">
        <v>19</v>
      </c>
      <c r="F184" s="201" t="s">
        <v>286</v>
      </c>
      <c r="G184" s="199"/>
      <c r="H184" s="202">
        <v>10.368</v>
      </c>
      <c r="I184" s="203"/>
      <c r="J184" s="199"/>
      <c r="K184" s="199"/>
      <c r="L184" s="204"/>
      <c r="M184" s="205"/>
      <c r="N184" s="206"/>
      <c r="O184" s="206"/>
      <c r="P184" s="206"/>
      <c r="Q184" s="206"/>
      <c r="R184" s="206"/>
      <c r="S184" s="206"/>
      <c r="T184" s="207"/>
      <c r="AT184" s="208" t="s">
        <v>168</v>
      </c>
      <c r="AU184" s="208" t="s">
        <v>84</v>
      </c>
      <c r="AV184" s="12" t="s">
        <v>84</v>
      </c>
      <c r="AW184" s="12" t="s">
        <v>35</v>
      </c>
      <c r="AX184" s="12" t="s">
        <v>74</v>
      </c>
      <c r="AY184" s="208" t="s">
        <v>148</v>
      </c>
    </row>
    <row r="185" spans="2:65" s="12" customFormat="1" ht="11.25">
      <c r="B185" s="198"/>
      <c r="C185" s="199"/>
      <c r="D185" s="185" t="s">
        <v>168</v>
      </c>
      <c r="E185" s="200" t="s">
        <v>19</v>
      </c>
      <c r="F185" s="201" t="s">
        <v>287</v>
      </c>
      <c r="G185" s="199"/>
      <c r="H185" s="202">
        <v>5.4320000000000004</v>
      </c>
      <c r="I185" s="203"/>
      <c r="J185" s="199"/>
      <c r="K185" s="199"/>
      <c r="L185" s="204"/>
      <c r="M185" s="205"/>
      <c r="N185" s="206"/>
      <c r="O185" s="206"/>
      <c r="P185" s="206"/>
      <c r="Q185" s="206"/>
      <c r="R185" s="206"/>
      <c r="S185" s="206"/>
      <c r="T185" s="207"/>
      <c r="AT185" s="208" t="s">
        <v>168</v>
      </c>
      <c r="AU185" s="208" t="s">
        <v>84</v>
      </c>
      <c r="AV185" s="12" t="s">
        <v>84</v>
      </c>
      <c r="AW185" s="12" t="s">
        <v>35</v>
      </c>
      <c r="AX185" s="12" t="s">
        <v>74</v>
      </c>
      <c r="AY185" s="208" t="s">
        <v>148</v>
      </c>
    </row>
    <row r="186" spans="2:65" s="12" customFormat="1" ht="11.25">
      <c r="B186" s="198"/>
      <c r="C186" s="199"/>
      <c r="D186" s="185" t="s">
        <v>168</v>
      </c>
      <c r="E186" s="200" t="s">
        <v>19</v>
      </c>
      <c r="F186" s="201" t="s">
        <v>288</v>
      </c>
      <c r="G186" s="199"/>
      <c r="H186" s="202">
        <v>34.905999999999999</v>
      </c>
      <c r="I186" s="203"/>
      <c r="J186" s="199"/>
      <c r="K186" s="199"/>
      <c r="L186" s="204"/>
      <c r="M186" s="205"/>
      <c r="N186" s="206"/>
      <c r="O186" s="206"/>
      <c r="P186" s="206"/>
      <c r="Q186" s="206"/>
      <c r="R186" s="206"/>
      <c r="S186" s="206"/>
      <c r="T186" s="207"/>
      <c r="AT186" s="208" t="s">
        <v>168</v>
      </c>
      <c r="AU186" s="208" t="s">
        <v>84</v>
      </c>
      <c r="AV186" s="12" t="s">
        <v>84</v>
      </c>
      <c r="AW186" s="12" t="s">
        <v>35</v>
      </c>
      <c r="AX186" s="12" t="s">
        <v>74</v>
      </c>
      <c r="AY186" s="208" t="s">
        <v>148</v>
      </c>
    </row>
    <row r="187" spans="2:65" s="12" customFormat="1" ht="11.25">
      <c r="B187" s="198"/>
      <c r="C187" s="199"/>
      <c r="D187" s="185" t="s">
        <v>168</v>
      </c>
      <c r="E187" s="200" t="s">
        <v>19</v>
      </c>
      <c r="F187" s="201" t="s">
        <v>289</v>
      </c>
      <c r="G187" s="199"/>
      <c r="H187" s="202">
        <v>0.32500000000000001</v>
      </c>
      <c r="I187" s="203"/>
      <c r="J187" s="199"/>
      <c r="K187" s="199"/>
      <c r="L187" s="204"/>
      <c r="M187" s="205"/>
      <c r="N187" s="206"/>
      <c r="O187" s="206"/>
      <c r="P187" s="206"/>
      <c r="Q187" s="206"/>
      <c r="R187" s="206"/>
      <c r="S187" s="206"/>
      <c r="T187" s="207"/>
      <c r="AT187" s="208" t="s">
        <v>168</v>
      </c>
      <c r="AU187" s="208" t="s">
        <v>84</v>
      </c>
      <c r="AV187" s="12" t="s">
        <v>84</v>
      </c>
      <c r="AW187" s="12" t="s">
        <v>35</v>
      </c>
      <c r="AX187" s="12" t="s">
        <v>74</v>
      </c>
      <c r="AY187" s="208" t="s">
        <v>148</v>
      </c>
    </row>
    <row r="188" spans="2:65" s="13" customFormat="1" ht="11.25">
      <c r="B188" s="209"/>
      <c r="C188" s="210"/>
      <c r="D188" s="185" t="s">
        <v>168</v>
      </c>
      <c r="E188" s="211" t="s">
        <v>19</v>
      </c>
      <c r="F188" s="212" t="s">
        <v>275</v>
      </c>
      <c r="G188" s="210"/>
      <c r="H188" s="213">
        <v>188.488</v>
      </c>
      <c r="I188" s="214"/>
      <c r="J188" s="210"/>
      <c r="K188" s="210"/>
      <c r="L188" s="215"/>
      <c r="M188" s="216"/>
      <c r="N188" s="217"/>
      <c r="O188" s="217"/>
      <c r="P188" s="217"/>
      <c r="Q188" s="217"/>
      <c r="R188" s="217"/>
      <c r="S188" s="217"/>
      <c r="T188" s="218"/>
      <c r="AT188" s="219" t="s">
        <v>168</v>
      </c>
      <c r="AU188" s="219" t="s">
        <v>84</v>
      </c>
      <c r="AV188" s="13" t="s">
        <v>155</v>
      </c>
      <c r="AW188" s="13" t="s">
        <v>35</v>
      </c>
      <c r="AX188" s="13" t="s">
        <v>82</v>
      </c>
      <c r="AY188" s="219" t="s">
        <v>148</v>
      </c>
    </row>
    <row r="189" spans="2:65" s="1" customFormat="1" ht="22.5" customHeight="1">
      <c r="B189" s="33"/>
      <c r="C189" s="173" t="s">
        <v>7</v>
      </c>
      <c r="D189" s="173" t="s">
        <v>151</v>
      </c>
      <c r="E189" s="174" t="s">
        <v>290</v>
      </c>
      <c r="F189" s="175" t="s">
        <v>291</v>
      </c>
      <c r="G189" s="176" t="s">
        <v>179</v>
      </c>
      <c r="H189" s="177">
        <v>1077.0650000000001</v>
      </c>
      <c r="I189" s="178"/>
      <c r="J189" s="179">
        <f>ROUND(I189*H189,2)</f>
        <v>0</v>
      </c>
      <c r="K189" s="175" t="s">
        <v>160</v>
      </c>
      <c r="L189" s="37"/>
      <c r="M189" s="180" t="s">
        <v>19</v>
      </c>
      <c r="N189" s="181" t="s">
        <v>45</v>
      </c>
      <c r="O189" s="59"/>
      <c r="P189" s="182">
        <f>O189*H189</f>
        <v>0</v>
      </c>
      <c r="Q189" s="182">
        <v>5.7000000000000002E-3</v>
      </c>
      <c r="R189" s="182">
        <f>Q189*H189</f>
        <v>6.1392705000000003</v>
      </c>
      <c r="S189" s="182">
        <v>0</v>
      </c>
      <c r="T189" s="183">
        <f>S189*H189</f>
        <v>0</v>
      </c>
      <c r="AR189" s="16" t="s">
        <v>155</v>
      </c>
      <c r="AT189" s="16" t="s">
        <v>151</v>
      </c>
      <c r="AU189" s="16" t="s">
        <v>84</v>
      </c>
      <c r="AY189" s="16" t="s">
        <v>148</v>
      </c>
      <c r="BE189" s="184">
        <f>IF(N189="základní",J189,0)</f>
        <v>0</v>
      </c>
      <c r="BF189" s="184">
        <f>IF(N189="snížená",J189,0)</f>
        <v>0</v>
      </c>
      <c r="BG189" s="184">
        <f>IF(N189="zákl. přenesená",J189,0)</f>
        <v>0</v>
      </c>
      <c r="BH189" s="184">
        <f>IF(N189="sníž. přenesená",J189,0)</f>
        <v>0</v>
      </c>
      <c r="BI189" s="184">
        <f>IF(N189="nulová",J189,0)</f>
        <v>0</v>
      </c>
      <c r="BJ189" s="16" t="s">
        <v>82</v>
      </c>
      <c r="BK189" s="184">
        <f>ROUND(I189*H189,2)</f>
        <v>0</v>
      </c>
      <c r="BL189" s="16" t="s">
        <v>155</v>
      </c>
      <c r="BM189" s="16" t="s">
        <v>292</v>
      </c>
    </row>
    <row r="190" spans="2:65" s="1" customFormat="1" ht="29.25">
      <c r="B190" s="33"/>
      <c r="C190" s="34"/>
      <c r="D190" s="185" t="s">
        <v>181</v>
      </c>
      <c r="E190" s="34"/>
      <c r="F190" s="186" t="s">
        <v>293</v>
      </c>
      <c r="G190" s="34"/>
      <c r="H190" s="34"/>
      <c r="I190" s="102"/>
      <c r="J190" s="34"/>
      <c r="K190" s="34"/>
      <c r="L190" s="37"/>
      <c r="M190" s="187"/>
      <c r="N190" s="59"/>
      <c r="O190" s="59"/>
      <c r="P190" s="59"/>
      <c r="Q190" s="59"/>
      <c r="R190" s="59"/>
      <c r="S190" s="59"/>
      <c r="T190" s="60"/>
      <c r="AT190" s="16" t="s">
        <v>181</v>
      </c>
      <c r="AU190" s="16" t="s">
        <v>84</v>
      </c>
    </row>
    <row r="191" spans="2:65" s="12" customFormat="1" ht="11.25">
      <c r="B191" s="198"/>
      <c r="C191" s="199"/>
      <c r="D191" s="185" t="s">
        <v>168</v>
      </c>
      <c r="E191" s="200" t="s">
        <v>19</v>
      </c>
      <c r="F191" s="201" t="s">
        <v>294</v>
      </c>
      <c r="G191" s="199"/>
      <c r="H191" s="202">
        <v>47.215000000000003</v>
      </c>
      <c r="I191" s="203"/>
      <c r="J191" s="199"/>
      <c r="K191" s="199"/>
      <c r="L191" s="204"/>
      <c r="M191" s="205"/>
      <c r="N191" s="206"/>
      <c r="O191" s="206"/>
      <c r="P191" s="206"/>
      <c r="Q191" s="206"/>
      <c r="R191" s="206"/>
      <c r="S191" s="206"/>
      <c r="T191" s="207"/>
      <c r="AT191" s="208" t="s">
        <v>168</v>
      </c>
      <c r="AU191" s="208" t="s">
        <v>84</v>
      </c>
      <c r="AV191" s="12" t="s">
        <v>84</v>
      </c>
      <c r="AW191" s="12" t="s">
        <v>35</v>
      </c>
      <c r="AX191" s="12" t="s">
        <v>74</v>
      </c>
      <c r="AY191" s="208" t="s">
        <v>148</v>
      </c>
    </row>
    <row r="192" spans="2:65" s="12" customFormat="1" ht="11.25">
      <c r="B192" s="198"/>
      <c r="C192" s="199"/>
      <c r="D192" s="185" t="s">
        <v>168</v>
      </c>
      <c r="E192" s="200" t="s">
        <v>19</v>
      </c>
      <c r="F192" s="201" t="s">
        <v>295</v>
      </c>
      <c r="G192" s="199"/>
      <c r="H192" s="202">
        <v>133.01599999999999</v>
      </c>
      <c r="I192" s="203"/>
      <c r="J192" s="199"/>
      <c r="K192" s="199"/>
      <c r="L192" s="204"/>
      <c r="M192" s="205"/>
      <c r="N192" s="206"/>
      <c r="O192" s="206"/>
      <c r="P192" s="206"/>
      <c r="Q192" s="206"/>
      <c r="R192" s="206"/>
      <c r="S192" s="206"/>
      <c r="T192" s="207"/>
      <c r="AT192" s="208" t="s">
        <v>168</v>
      </c>
      <c r="AU192" s="208" t="s">
        <v>84</v>
      </c>
      <c r="AV192" s="12" t="s">
        <v>84</v>
      </c>
      <c r="AW192" s="12" t="s">
        <v>35</v>
      </c>
      <c r="AX192" s="12" t="s">
        <v>74</v>
      </c>
      <c r="AY192" s="208" t="s">
        <v>148</v>
      </c>
    </row>
    <row r="193" spans="2:51" s="12" customFormat="1" ht="22.5">
      <c r="B193" s="198"/>
      <c r="C193" s="199"/>
      <c r="D193" s="185" t="s">
        <v>168</v>
      </c>
      <c r="E193" s="200" t="s">
        <v>19</v>
      </c>
      <c r="F193" s="201" t="s">
        <v>296</v>
      </c>
      <c r="G193" s="199"/>
      <c r="H193" s="202">
        <v>140.636</v>
      </c>
      <c r="I193" s="203"/>
      <c r="J193" s="199"/>
      <c r="K193" s="199"/>
      <c r="L193" s="204"/>
      <c r="M193" s="205"/>
      <c r="N193" s="206"/>
      <c r="O193" s="206"/>
      <c r="P193" s="206"/>
      <c r="Q193" s="206"/>
      <c r="R193" s="206"/>
      <c r="S193" s="206"/>
      <c r="T193" s="207"/>
      <c r="AT193" s="208" t="s">
        <v>168</v>
      </c>
      <c r="AU193" s="208" t="s">
        <v>84</v>
      </c>
      <c r="AV193" s="12" t="s">
        <v>84</v>
      </c>
      <c r="AW193" s="12" t="s">
        <v>35</v>
      </c>
      <c r="AX193" s="12" t="s">
        <v>74</v>
      </c>
      <c r="AY193" s="208" t="s">
        <v>148</v>
      </c>
    </row>
    <row r="194" spans="2:51" s="12" customFormat="1" ht="11.25">
      <c r="B194" s="198"/>
      <c r="C194" s="199"/>
      <c r="D194" s="185" t="s">
        <v>168</v>
      </c>
      <c r="E194" s="200" t="s">
        <v>19</v>
      </c>
      <c r="F194" s="201" t="s">
        <v>297</v>
      </c>
      <c r="G194" s="199"/>
      <c r="H194" s="202">
        <v>6.3140000000000001</v>
      </c>
      <c r="I194" s="203"/>
      <c r="J194" s="199"/>
      <c r="K194" s="199"/>
      <c r="L194" s="204"/>
      <c r="M194" s="205"/>
      <c r="N194" s="206"/>
      <c r="O194" s="206"/>
      <c r="P194" s="206"/>
      <c r="Q194" s="206"/>
      <c r="R194" s="206"/>
      <c r="S194" s="206"/>
      <c r="T194" s="207"/>
      <c r="AT194" s="208" t="s">
        <v>168</v>
      </c>
      <c r="AU194" s="208" t="s">
        <v>84</v>
      </c>
      <c r="AV194" s="12" t="s">
        <v>84</v>
      </c>
      <c r="AW194" s="12" t="s">
        <v>35</v>
      </c>
      <c r="AX194" s="12" t="s">
        <v>74</v>
      </c>
      <c r="AY194" s="208" t="s">
        <v>148</v>
      </c>
    </row>
    <row r="195" spans="2:51" s="12" customFormat="1" ht="11.25">
      <c r="B195" s="198"/>
      <c r="C195" s="199"/>
      <c r="D195" s="185" t="s">
        <v>168</v>
      </c>
      <c r="E195" s="200" t="s">
        <v>19</v>
      </c>
      <c r="F195" s="201" t="s">
        <v>298</v>
      </c>
      <c r="G195" s="199"/>
      <c r="H195" s="202">
        <v>5.6980000000000004</v>
      </c>
      <c r="I195" s="203"/>
      <c r="J195" s="199"/>
      <c r="K195" s="199"/>
      <c r="L195" s="204"/>
      <c r="M195" s="205"/>
      <c r="N195" s="206"/>
      <c r="O195" s="206"/>
      <c r="P195" s="206"/>
      <c r="Q195" s="206"/>
      <c r="R195" s="206"/>
      <c r="S195" s="206"/>
      <c r="T195" s="207"/>
      <c r="AT195" s="208" t="s">
        <v>168</v>
      </c>
      <c r="AU195" s="208" t="s">
        <v>84</v>
      </c>
      <c r="AV195" s="12" t="s">
        <v>84</v>
      </c>
      <c r="AW195" s="12" t="s">
        <v>35</v>
      </c>
      <c r="AX195" s="12" t="s">
        <v>74</v>
      </c>
      <c r="AY195" s="208" t="s">
        <v>148</v>
      </c>
    </row>
    <row r="196" spans="2:51" s="12" customFormat="1" ht="11.25">
      <c r="B196" s="198"/>
      <c r="C196" s="199"/>
      <c r="D196" s="185" t="s">
        <v>168</v>
      </c>
      <c r="E196" s="200" t="s">
        <v>19</v>
      </c>
      <c r="F196" s="201" t="s">
        <v>299</v>
      </c>
      <c r="G196" s="199"/>
      <c r="H196" s="202">
        <v>18.893999999999998</v>
      </c>
      <c r="I196" s="203"/>
      <c r="J196" s="199"/>
      <c r="K196" s="199"/>
      <c r="L196" s="204"/>
      <c r="M196" s="205"/>
      <c r="N196" s="206"/>
      <c r="O196" s="206"/>
      <c r="P196" s="206"/>
      <c r="Q196" s="206"/>
      <c r="R196" s="206"/>
      <c r="S196" s="206"/>
      <c r="T196" s="207"/>
      <c r="AT196" s="208" t="s">
        <v>168</v>
      </c>
      <c r="AU196" s="208" t="s">
        <v>84</v>
      </c>
      <c r="AV196" s="12" t="s">
        <v>84</v>
      </c>
      <c r="AW196" s="12" t="s">
        <v>35</v>
      </c>
      <c r="AX196" s="12" t="s">
        <v>74</v>
      </c>
      <c r="AY196" s="208" t="s">
        <v>148</v>
      </c>
    </row>
    <row r="197" spans="2:51" s="12" customFormat="1" ht="11.25">
      <c r="B197" s="198"/>
      <c r="C197" s="199"/>
      <c r="D197" s="185" t="s">
        <v>168</v>
      </c>
      <c r="E197" s="200" t="s">
        <v>19</v>
      </c>
      <c r="F197" s="201" t="s">
        <v>300</v>
      </c>
      <c r="G197" s="199"/>
      <c r="H197" s="202">
        <v>21.707999999999998</v>
      </c>
      <c r="I197" s="203"/>
      <c r="J197" s="199"/>
      <c r="K197" s="199"/>
      <c r="L197" s="204"/>
      <c r="M197" s="205"/>
      <c r="N197" s="206"/>
      <c r="O197" s="206"/>
      <c r="P197" s="206"/>
      <c r="Q197" s="206"/>
      <c r="R197" s="206"/>
      <c r="S197" s="206"/>
      <c r="T197" s="207"/>
      <c r="AT197" s="208" t="s">
        <v>168</v>
      </c>
      <c r="AU197" s="208" t="s">
        <v>84</v>
      </c>
      <c r="AV197" s="12" t="s">
        <v>84</v>
      </c>
      <c r="AW197" s="12" t="s">
        <v>35</v>
      </c>
      <c r="AX197" s="12" t="s">
        <v>74</v>
      </c>
      <c r="AY197" s="208" t="s">
        <v>148</v>
      </c>
    </row>
    <row r="198" spans="2:51" s="12" customFormat="1" ht="11.25">
      <c r="B198" s="198"/>
      <c r="C198" s="199"/>
      <c r="D198" s="185" t="s">
        <v>168</v>
      </c>
      <c r="E198" s="200" t="s">
        <v>19</v>
      </c>
      <c r="F198" s="201" t="s">
        <v>301</v>
      </c>
      <c r="G198" s="199"/>
      <c r="H198" s="202">
        <v>15.193</v>
      </c>
      <c r="I198" s="203"/>
      <c r="J198" s="199"/>
      <c r="K198" s="199"/>
      <c r="L198" s="204"/>
      <c r="M198" s="205"/>
      <c r="N198" s="206"/>
      <c r="O198" s="206"/>
      <c r="P198" s="206"/>
      <c r="Q198" s="206"/>
      <c r="R198" s="206"/>
      <c r="S198" s="206"/>
      <c r="T198" s="207"/>
      <c r="AT198" s="208" t="s">
        <v>168</v>
      </c>
      <c r="AU198" s="208" t="s">
        <v>84</v>
      </c>
      <c r="AV198" s="12" t="s">
        <v>84</v>
      </c>
      <c r="AW198" s="12" t="s">
        <v>35</v>
      </c>
      <c r="AX198" s="12" t="s">
        <v>74</v>
      </c>
      <c r="AY198" s="208" t="s">
        <v>148</v>
      </c>
    </row>
    <row r="199" spans="2:51" s="12" customFormat="1" ht="11.25">
      <c r="B199" s="198"/>
      <c r="C199" s="199"/>
      <c r="D199" s="185" t="s">
        <v>168</v>
      </c>
      <c r="E199" s="200" t="s">
        <v>19</v>
      </c>
      <c r="F199" s="201" t="s">
        <v>302</v>
      </c>
      <c r="G199" s="199"/>
      <c r="H199" s="202">
        <v>9.3759999999999994</v>
      </c>
      <c r="I199" s="203"/>
      <c r="J199" s="199"/>
      <c r="K199" s="199"/>
      <c r="L199" s="204"/>
      <c r="M199" s="205"/>
      <c r="N199" s="206"/>
      <c r="O199" s="206"/>
      <c r="P199" s="206"/>
      <c r="Q199" s="206"/>
      <c r="R199" s="206"/>
      <c r="S199" s="206"/>
      <c r="T199" s="207"/>
      <c r="AT199" s="208" t="s">
        <v>168</v>
      </c>
      <c r="AU199" s="208" t="s">
        <v>84</v>
      </c>
      <c r="AV199" s="12" t="s">
        <v>84</v>
      </c>
      <c r="AW199" s="12" t="s">
        <v>35</v>
      </c>
      <c r="AX199" s="12" t="s">
        <v>74</v>
      </c>
      <c r="AY199" s="208" t="s">
        <v>148</v>
      </c>
    </row>
    <row r="200" spans="2:51" s="12" customFormat="1" ht="11.25">
      <c r="B200" s="198"/>
      <c r="C200" s="199"/>
      <c r="D200" s="185" t="s">
        <v>168</v>
      </c>
      <c r="E200" s="200" t="s">
        <v>19</v>
      </c>
      <c r="F200" s="201" t="s">
        <v>303</v>
      </c>
      <c r="G200" s="199"/>
      <c r="H200" s="202">
        <v>58.465000000000003</v>
      </c>
      <c r="I200" s="203"/>
      <c r="J200" s="199"/>
      <c r="K200" s="199"/>
      <c r="L200" s="204"/>
      <c r="M200" s="205"/>
      <c r="N200" s="206"/>
      <c r="O200" s="206"/>
      <c r="P200" s="206"/>
      <c r="Q200" s="206"/>
      <c r="R200" s="206"/>
      <c r="S200" s="206"/>
      <c r="T200" s="207"/>
      <c r="AT200" s="208" t="s">
        <v>168</v>
      </c>
      <c r="AU200" s="208" t="s">
        <v>84</v>
      </c>
      <c r="AV200" s="12" t="s">
        <v>84</v>
      </c>
      <c r="AW200" s="12" t="s">
        <v>35</v>
      </c>
      <c r="AX200" s="12" t="s">
        <v>74</v>
      </c>
      <c r="AY200" s="208" t="s">
        <v>148</v>
      </c>
    </row>
    <row r="201" spans="2:51" s="12" customFormat="1" ht="11.25">
      <c r="B201" s="198"/>
      <c r="C201" s="199"/>
      <c r="D201" s="185" t="s">
        <v>168</v>
      </c>
      <c r="E201" s="200" t="s">
        <v>19</v>
      </c>
      <c r="F201" s="201" t="s">
        <v>304</v>
      </c>
      <c r="G201" s="199"/>
      <c r="H201" s="202">
        <v>65.265000000000001</v>
      </c>
      <c r="I201" s="203"/>
      <c r="J201" s="199"/>
      <c r="K201" s="199"/>
      <c r="L201" s="204"/>
      <c r="M201" s="205"/>
      <c r="N201" s="206"/>
      <c r="O201" s="206"/>
      <c r="P201" s="206"/>
      <c r="Q201" s="206"/>
      <c r="R201" s="206"/>
      <c r="S201" s="206"/>
      <c r="T201" s="207"/>
      <c r="AT201" s="208" t="s">
        <v>168</v>
      </c>
      <c r="AU201" s="208" t="s">
        <v>84</v>
      </c>
      <c r="AV201" s="12" t="s">
        <v>84</v>
      </c>
      <c r="AW201" s="12" t="s">
        <v>35</v>
      </c>
      <c r="AX201" s="12" t="s">
        <v>74</v>
      </c>
      <c r="AY201" s="208" t="s">
        <v>148</v>
      </c>
    </row>
    <row r="202" spans="2:51" s="12" customFormat="1" ht="11.25">
      <c r="B202" s="198"/>
      <c r="C202" s="199"/>
      <c r="D202" s="185" t="s">
        <v>168</v>
      </c>
      <c r="E202" s="200" t="s">
        <v>19</v>
      </c>
      <c r="F202" s="201" t="s">
        <v>305</v>
      </c>
      <c r="G202" s="199"/>
      <c r="H202" s="202">
        <v>36.674999999999997</v>
      </c>
      <c r="I202" s="203"/>
      <c r="J202" s="199"/>
      <c r="K202" s="199"/>
      <c r="L202" s="204"/>
      <c r="M202" s="205"/>
      <c r="N202" s="206"/>
      <c r="O202" s="206"/>
      <c r="P202" s="206"/>
      <c r="Q202" s="206"/>
      <c r="R202" s="206"/>
      <c r="S202" s="206"/>
      <c r="T202" s="207"/>
      <c r="AT202" s="208" t="s">
        <v>168</v>
      </c>
      <c r="AU202" s="208" t="s">
        <v>84</v>
      </c>
      <c r="AV202" s="12" t="s">
        <v>84</v>
      </c>
      <c r="AW202" s="12" t="s">
        <v>35</v>
      </c>
      <c r="AX202" s="12" t="s">
        <v>74</v>
      </c>
      <c r="AY202" s="208" t="s">
        <v>148</v>
      </c>
    </row>
    <row r="203" spans="2:51" s="12" customFormat="1" ht="11.25">
      <c r="B203" s="198"/>
      <c r="C203" s="199"/>
      <c r="D203" s="185" t="s">
        <v>168</v>
      </c>
      <c r="E203" s="200" t="s">
        <v>19</v>
      </c>
      <c r="F203" s="201" t="s">
        <v>306</v>
      </c>
      <c r="G203" s="199"/>
      <c r="H203" s="202">
        <v>79.239999999999995</v>
      </c>
      <c r="I203" s="203"/>
      <c r="J203" s="199"/>
      <c r="K203" s="199"/>
      <c r="L203" s="204"/>
      <c r="M203" s="205"/>
      <c r="N203" s="206"/>
      <c r="O203" s="206"/>
      <c r="P203" s="206"/>
      <c r="Q203" s="206"/>
      <c r="R203" s="206"/>
      <c r="S203" s="206"/>
      <c r="T203" s="207"/>
      <c r="AT203" s="208" t="s">
        <v>168</v>
      </c>
      <c r="AU203" s="208" t="s">
        <v>84</v>
      </c>
      <c r="AV203" s="12" t="s">
        <v>84</v>
      </c>
      <c r="AW203" s="12" t="s">
        <v>35</v>
      </c>
      <c r="AX203" s="12" t="s">
        <v>74</v>
      </c>
      <c r="AY203" s="208" t="s">
        <v>148</v>
      </c>
    </row>
    <row r="204" spans="2:51" s="12" customFormat="1" ht="11.25">
      <c r="B204" s="198"/>
      <c r="C204" s="199"/>
      <c r="D204" s="185" t="s">
        <v>168</v>
      </c>
      <c r="E204" s="200" t="s">
        <v>19</v>
      </c>
      <c r="F204" s="201" t="s">
        <v>307</v>
      </c>
      <c r="G204" s="199"/>
      <c r="H204" s="202">
        <v>82.292000000000002</v>
      </c>
      <c r="I204" s="203"/>
      <c r="J204" s="199"/>
      <c r="K204" s="199"/>
      <c r="L204" s="204"/>
      <c r="M204" s="205"/>
      <c r="N204" s="206"/>
      <c r="O204" s="206"/>
      <c r="P204" s="206"/>
      <c r="Q204" s="206"/>
      <c r="R204" s="206"/>
      <c r="S204" s="206"/>
      <c r="T204" s="207"/>
      <c r="AT204" s="208" t="s">
        <v>168</v>
      </c>
      <c r="AU204" s="208" t="s">
        <v>84</v>
      </c>
      <c r="AV204" s="12" t="s">
        <v>84</v>
      </c>
      <c r="AW204" s="12" t="s">
        <v>35</v>
      </c>
      <c r="AX204" s="12" t="s">
        <v>74</v>
      </c>
      <c r="AY204" s="208" t="s">
        <v>148</v>
      </c>
    </row>
    <row r="205" spans="2:51" s="12" customFormat="1" ht="11.25">
      <c r="B205" s="198"/>
      <c r="C205" s="199"/>
      <c r="D205" s="185" t="s">
        <v>168</v>
      </c>
      <c r="E205" s="200" t="s">
        <v>19</v>
      </c>
      <c r="F205" s="201" t="s">
        <v>308</v>
      </c>
      <c r="G205" s="199"/>
      <c r="H205" s="202">
        <v>34.630000000000003</v>
      </c>
      <c r="I205" s="203"/>
      <c r="J205" s="199"/>
      <c r="K205" s="199"/>
      <c r="L205" s="204"/>
      <c r="M205" s="205"/>
      <c r="N205" s="206"/>
      <c r="O205" s="206"/>
      <c r="P205" s="206"/>
      <c r="Q205" s="206"/>
      <c r="R205" s="206"/>
      <c r="S205" s="206"/>
      <c r="T205" s="207"/>
      <c r="AT205" s="208" t="s">
        <v>168</v>
      </c>
      <c r="AU205" s="208" t="s">
        <v>84</v>
      </c>
      <c r="AV205" s="12" t="s">
        <v>84</v>
      </c>
      <c r="AW205" s="12" t="s">
        <v>35</v>
      </c>
      <c r="AX205" s="12" t="s">
        <v>74</v>
      </c>
      <c r="AY205" s="208" t="s">
        <v>148</v>
      </c>
    </row>
    <row r="206" spans="2:51" s="12" customFormat="1" ht="11.25">
      <c r="B206" s="198"/>
      <c r="C206" s="199"/>
      <c r="D206" s="185" t="s">
        <v>168</v>
      </c>
      <c r="E206" s="200" t="s">
        <v>19</v>
      </c>
      <c r="F206" s="201" t="s">
        <v>309</v>
      </c>
      <c r="G206" s="199"/>
      <c r="H206" s="202">
        <v>50.62</v>
      </c>
      <c r="I206" s="203"/>
      <c r="J206" s="199"/>
      <c r="K206" s="199"/>
      <c r="L206" s="204"/>
      <c r="M206" s="205"/>
      <c r="N206" s="206"/>
      <c r="O206" s="206"/>
      <c r="P206" s="206"/>
      <c r="Q206" s="206"/>
      <c r="R206" s="206"/>
      <c r="S206" s="206"/>
      <c r="T206" s="207"/>
      <c r="AT206" s="208" t="s">
        <v>168</v>
      </c>
      <c r="AU206" s="208" t="s">
        <v>84</v>
      </c>
      <c r="AV206" s="12" t="s">
        <v>84</v>
      </c>
      <c r="AW206" s="12" t="s">
        <v>35</v>
      </c>
      <c r="AX206" s="12" t="s">
        <v>74</v>
      </c>
      <c r="AY206" s="208" t="s">
        <v>148</v>
      </c>
    </row>
    <row r="207" spans="2:51" s="12" customFormat="1" ht="11.25">
      <c r="B207" s="198"/>
      <c r="C207" s="199"/>
      <c r="D207" s="185" t="s">
        <v>168</v>
      </c>
      <c r="E207" s="200" t="s">
        <v>19</v>
      </c>
      <c r="F207" s="201" t="s">
        <v>310</v>
      </c>
      <c r="G207" s="199"/>
      <c r="H207" s="202">
        <v>61.14</v>
      </c>
      <c r="I207" s="203"/>
      <c r="J207" s="199"/>
      <c r="K207" s="199"/>
      <c r="L207" s="204"/>
      <c r="M207" s="205"/>
      <c r="N207" s="206"/>
      <c r="O207" s="206"/>
      <c r="P207" s="206"/>
      <c r="Q207" s="206"/>
      <c r="R207" s="206"/>
      <c r="S207" s="206"/>
      <c r="T207" s="207"/>
      <c r="AT207" s="208" t="s">
        <v>168</v>
      </c>
      <c r="AU207" s="208" t="s">
        <v>84</v>
      </c>
      <c r="AV207" s="12" t="s">
        <v>84</v>
      </c>
      <c r="AW207" s="12" t="s">
        <v>35</v>
      </c>
      <c r="AX207" s="12" t="s">
        <v>74</v>
      </c>
      <c r="AY207" s="208" t="s">
        <v>148</v>
      </c>
    </row>
    <row r="208" spans="2:51" s="12" customFormat="1" ht="11.25">
      <c r="B208" s="198"/>
      <c r="C208" s="199"/>
      <c r="D208" s="185" t="s">
        <v>168</v>
      </c>
      <c r="E208" s="200" t="s">
        <v>19</v>
      </c>
      <c r="F208" s="201" t="s">
        <v>311</v>
      </c>
      <c r="G208" s="199"/>
      <c r="H208" s="202">
        <v>23.024999999999999</v>
      </c>
      <c r="I208" s="203"/>
      <c r="J208" s="199"/>
      <c r="K208" s="199"/>
      <c r="L208" s="204"/>
      <c r="M208" s="205"/>
      <c r="N208" s="206"/>
      <c r="O208" s="206"/>
      <c r="P208" s="206"/>
      <c r="Q208" s="206"/>
      <c r="R208" s="206"/>
      <c r="S208" s="206"/>
      <c r="T208" s="207"/>
      <c r="AT208" s="208" t="s">
        <v>168</v>
      </c>
      <c r="AU208" s="208" t="s">
        <v>84</v>
      </c>
      <c r="AV208" s="12" t="s">
        <v>84</v>
      </c>
      <c r="AW208" s="12" t="s">
        <v>35</v>
      </c>
      <c r="AX208" s="12" t="s">
        <v>74</v>
      </c>
      <c r="AY208" s="208" t="s">
        <v>148</v>
      </c>
    </row>
    <row r="209" spans="2:65" s="12" customFormat="1" ht="11.25">
      <c r="B209" s="198"/>
      <c r="C209" s="199"/>
      <c r="D209" s="185" t="s">
        <v>168</v>
      </c>
      <c r="E209" s="200" t="s">
        <v>19</v>
      </c>
      <c r="F209" s="201" t="s">
        <v>312</v>
      </c>
      <c r="G209" s="199"/>
      <c r="H209" s="202">
        <v>139.423</v>
      </c>
      <c r="I209" s="203"/>
      <c r="J209" s="199"/>
      <c r="K209" s="199"/>
      <c r="L209" s="204"/>
      <c r="M209" s="205"/>
      <c r="N209" s="206"/>
      <c r="O209" s="206"/>
      <c r="P209" s="206"/>
      <c r="Q209" s="206"/>
      <c r="R209" s="206"/>
      <c r="S209" s="206"/>
      <c r="T209" s="207"/>
      <c r="AT209" s="208" t="s">
        <v>168</v>
      </c>
      <c r="AU209" s="208" t="s">
        <v>84</v>
      </c>
      <c r="AV209" s="12" t="s">
        <v>84</v>
      </c>
      <c r="AW209" s="12" t="s">
        <v>35</v>
      </c>
      <c r="AX209" s="12" t="s">
        <v>74</v>
      </c>
      <c r="AY209" s="208" t="s">
        <v>148</v>
      </c>
    </row>
    <row r="210" spans="2:65" s="12" customFormat="1" ht="11.25">
      <c r="B210" s="198"/>
      <c r="C210" s="199"/>
      <c r="D210" s="185" t="s">
        <v>168</v>
      </c>
      <c r="E210" s="200" t="s">
        <v>19</v>
      </c>
      <c r="F210" s="201" t="s">
        <v>313</v>
      </c>
      <c r="G210" s="199"/>
      <c r="H210" s="202">
        <v>26.5</v>
      </c>
      <c r="I210" s="203"/>
      <c r="J210" s="199"/>
      <c r="K210" s="199"/>
      <c r="L210" s="204"/>
      <c r="M210" s="205"/>
      <c r="N210" s="206"/>
      <c r="O210" s="206"/>
      <c r="P210" s="206"/>
      <c r="Q210" s="206"/>
      <c r="R210" s="206"/>
      <c r="S210" s="206"/>
      <c r="T210" s="207"/>
      <c r="AT210" s="208" t="s">
        <v>168</v>
      </c>
      <c r="AU210" s="208" t="s">
        <v>84</v>
      </c>
      <c r="AV210" s="12" t="s">
        <v>84</v>
      </c>
      <c r="AW210" s="12" t="s">
        <v>35</v>
      </c>
      <c r="AX210" s="12" t="s">
        <v>74</v>
      </c>
      <c r="AY210" s="208" t="s">
        <v>148</v>
      </c>
    </row>
    <row r="211" spans="2:65" s="12" customFormat="1" ht="11.25">
      <c r="B211" s="198"/>
      <c r="C211" s="199"/>
      <c r="D211" s="185" t="s">
        <v>168</v>
      </c>
      <c r="E211" s="200" t="s">
        <v>19</v>
      </c>
      <c r="F211" s="201" t="s">
        <v>314</v>
      </c>
      <c r="G211" s="199"/>
      <c r="H211" s="202">
        <v>2.69</v>
      </c>
      <c r="I211" s="203"/>
      <c r="J211" s="199"/>
      <c r="K211" s="199"/>
      <c r="L211" s="204"/>
      <c r="M211" s="205"/>
      <c r="N211" s="206"/>
      <c r="O211" s="206"/>
      <c r="P211" s="206"/>
      <c r="Q211" s="206"/>
      <c r="R211" s="206"/>
      <c r="S211" s="206"/>
      <c r="T211" s="207"/>
      <c r="AT211" s="208" t="s">
        <v>168</v>
      </c>
      <c r="AU211" s="208" t="s">
        <v>84</v>
      </c>
      <c r="AV211" s="12" t="s">
        <v>84</v>
      </c>
      <c r="AW211" s="12" t="s">
        <v>35</v>
      </c>
      <c r="AX211" s="12" t="s">
        <v>74</v>
      </c>
      <c r="AY211" s="208" t="s">
        <v>148</v>
      </c>
    </row>
    <row r="212" spans="2:65" s="12" customFormat="1" ht="11.25">
      <c r="B212" s="198"/>
      <c r="C212" s="199"/>
      <c r="D212" s="185" t="s">
        <v>168</v>
      </c>
      <c r="E212" s="200" t="s">
        <v>19</v>
      </c>
      <c r="F212" s="201" t="s">
        <v>315</v>
      </c>
      <c r="G212" s="199"/>
      <c r="H212" s="202">
        <v>3.6</v>
      </c>
      <c r="I212" s="203"/>
      <c r="J212" s="199"/>
      <c r="K212" s="199"/>
      <c r="L212" s="204"/>
      <c r="M212" s="205"/>
      <c r="N212" s="206"/>
      <c r="O212" s="206"/>
      <c r="P212" s="206"/>
      <c r="Q212" s="206"/>
      <c r="R212" s="206"/>
      <c r="S212" s="206"/>
      <c r="T212" s="207"/>
      <c r="AT212" s="208" t="s">
        <v>168</v>
      </c>
      <c r="AU212" s="208" t="s">
        <v>84</v>
      </c>
      <c r="AV212" s="12" t="s">
        <v>84</v>
      </c>
      <c r="AW212" s="12" t="s">
        <v>35</v>
      </c>
      <c r="AX212" s="12" t="s">
        <v>74</v>
      </c>
      <c r="AY212" s="208" t="s">
        <v>148</v>
      </c>
    </row>
    <row r="213" spans="2:65" s="12" customFormat="1" ht="11.25">
      <c r="B213" s="198"/>
      <c r="C213" s="199"/>
      <c r="D213" s="185" t="s">
        <v>168</v>
      </c>
      <c r="E213" s="200" t="s">
        <v>19</v>
      </c>
      <c r="F213" s="201" t="s">
        <v>316</v>
      </c>
      <c r="G213" s="199"/>
      <c r="H213" s="202">
        <v>15.45</v>
      </c>
      <c r="I213" s="203"/>
      <c r="J213" s="199"/>
      <c r="K213" s="199"/>
      <c r="L213" s="204"/>
      <c r="M213" s="205"/>
      <c r="N213" s="206"/>
      <c r="O213" s="206"/>
      <c r="P213" s="206"/>
      <c r="Q213" s="206"/>
      <c r="R213" s="206"/>
      <c r="S213" s="206"/>
      <c r="T213" s="207"/>
      <c r="AT213" s="208" t="s">
        <v>168</v>
      </c>
      <c r="AU213" s="208" t="s">
        <v>84</v>
      </c>
      <c r="AV213" s="12" t="s">
        <v>84</v>
      </c>
      <c r="AW213" s="12" t="s">
        <v>35</v>
      </c>
      <c r="AX213" s="12" t="s">
        <v>74</v>
      </c>
      <c r="AY213" s="208" t="s">
        <v>148</v>
      </c>
    </row>
    <row r="214" spans="2:65" s="13" customFormat="1" ht="11.25">
      <c r="B214" s="209"/>
      <c r="C214" s="210"/>
      <c r="D214" s="185" t="s">
        <v>168</v>
      </c>
      <c r="E214" s="211" t="s">
        <v>19</v>
      </c>
      <c r="F214" s="212" t="s">
        <v>275</v>
      </c>
      <c r="G214" s="210"/>
      <c r="H214" s="213">
        <v>1077.0650000000001</v>
      </c>
      <c r="I214" s="214"/>
      <c r="J214" s="210"/>
      <c r="K214" s="210"/>
      <c r="L214" s="215"/>
      <c r="M214" s="216"/>
      <c r="N214" s="217"/>
      <c r="O214" s="217"/>
      <c r="P214" s="217"/>
      <c r="Q214" s="217"/>
      <c r="R214" s="217"/>
      <c r="S214" s="217"/>
      <c r="T214" s="218"/>
      <c r="AT214" s="219" t="s">
        <v>168</v>
      </c>
      <c r="AU214" s="219" t="s">
        <v>84</v>
      </c>
      <c r="AV214" s="13" t="s">
        <v>155</v>
      </c>
      <c r="AW214" s="13" t="s">
        <v>35</v>
      </c>
      <c r="AX214" s="13" t="s">
        <v>82</v>
      </c>
      <c r="AY214" s="219" t="s">
        <v>148</v>
      </c>
    </row>
    <row r="215" spans="2:65" s="1" customFormat="1" ht="22.5" customHeight="1">
      <c r="B215" s="33"/>
      <c r="C215" s="173" t="s">
        <v>317</v>
      </c>
      <c r="D215" s="173" t="s">
        <v>151</v>
      </c>
      <c r="E215" s="174" t="s">
        <v>318</v>
      </c>
      <c r="F215" s="175" t="s">
        <v>319</v>
      </c>
      <c r="G215" s="176" t="s">
        <v>179</v>
      </c>
      <c r="H215" s="177">
        <v>0.78</v>
      </c>
      <c r="I215" s="178"/>
      <c r="J215" s="179">
        <f>ROUND(I215*H215,2)</f>
        <v>0</v>
      </c>
      <c r="K215" s="175" t="s">
        <v>160</v>
      </c>
      <c r="L215" s="37"/>
      <c r="M215" s="180" t="s">
        <v>19</v>
      </c>
      <c r="N215" s="181" t="s">
        <v>45</v>
      </c>
      <c r="O215" s="59"/>
      <c r="P215" s="182">
        <f>O215*H215</f>
        <v>0</v>
      </c>
      <c r="Q215" s="182">
        <v>2.5700000000000001E-2</v>
      </c>
      <c r="R215" s="182">
        <f>Q215*H215</f>
        <v>2.0046000000000001E-2</v>
      </c>
      <c r="S215" s="182">
        <v>0</v>
      </c>
      <c r="T215" s="183">
        <f>S215*H215</f>
        <v>0</v>
      </c>
      <c r="AR215" s="16" t="s">
        <v>155</v>
      </c>
      <c r="AT215" s="16" t="s">
        <v>151</v>
      </c>
      <c r="AU215" s="16" t="s">
        <v>84</v>
      </c>
      <c r="AY215" s="16" t="s">
        <v>148</v>
      </c>
      <c r="BE215" s="184">
        <f>IF(N215="základní",J215,0)</f>
        <v>0</v>
      </c>
      <c r="BF215" s="184">
        <f>IF(N215="snížená",J215,0)</f>
        <v>0</v>
      </c>
      <c r="BG215" s="184">
        <f>IF(N215="zákl. přenesená",J215,0)</f>
        <v>0</v>
      </c>
      <c r="BH215" s="184">
        <f>IF(N215="sníž. přenesená",J215,0)</f>
        <v>0</v>
      </c>
      <c r="BI215" s="184">
        <f>IF(N215="nulová",J215,0)</f>
        <v>0</v>
      </c>
      <c r="BJ215" s="16" t="s">
        <v>82</v>
      </c>
      <c r="BK215" s="184">
        <f>ROUND(I215*H215,2)</f>
        <v>0</v>
      </c>
      <c r="BL215" s="16" t="s">
        <v>155</v>
      </c>
      <c r="BM215" s="16" t="s">
        <v>320</v>
      </c>
    </row>
    <row r="216" spans="2:65" s="1" customFormat="1" ht="48.75">
      <c r="B216" s="33"/>
      <c r="C216" s="34"/>
      <c r="D216" s="185" t="s">
        <v>181</v>
      </c>
      <c r="E216" s="34"/>
      <c r="F216" s="186" t="s">
        <v>321</v>
      </c>
      <c r="G216" s="34"/>
      <c r="H216" s="34"/>
      <c r="I216" s="102"/>
      <c r="J216" s="34"/>
      <c r="K216" s="34"/>
      <c r="L216" s="37"/>
      <c r="M216" s="187"/>
      <c r="N216" s="59"/>
      <c r="O216" s="59"/>
      <c r="P216" s="59"/>
      <c r="Q216" s="59"/>
      <c r="R216" s="59"/>
      <c r="S216" s="59"/>
      <c r="T216" s="60"/>
      <c r="AT216" s="16" t="s">
        <v>181</v>
      </c>
      <c r="AU216" s="16" t="s">
        <v>84</v>
      </c>
    </row>
    <row r="217" spans="2:65" s="11" customFormat="1" ht="11.25">
      <c r="B217" s="188"/>
      <c r="C217" s="189"/>
      <c r="D217" s="185" t="s">
        <v>168</v>
      </c>
      <c r="E217" s="190" t="s">
        <v>19</v>
      </c>
      <c r="F217" s="191" t="s">
        <v>174</v>
      </c>
      <c r="G217" s="189"/>
      <c r="H217" s="190" t="s">
        <v>19</v>
      </c>
      <c r="I217" s="192"/>
      <c r="J217" s="189"/>
      <c r="K217" s="189"/>
      <c r="L217" s="193"/>
      <c r="M217" s="194"/>
      <c r="N217" s="195"/>
      <c r="O217" s="195"/>
      <c r="P217" s="195"/>
      <c r="Q217" s="195"/>
      <c r="R217" s="195"/>
      <c r="S217" s="195"/>
      <c r="T217" s="196"/>
      <c r="AT217" s="197" t="s">
        <v>168</v>
      </c>
      <c r="AU217" s="197" t="s">
        <v>84</v>
      </c>
      <c r="AV217" s="11" t="s">
        <v>82</v>
      </c>
      <c r="AW217" s="11" t="s">
        <v>35</v>
      </c>
      <c r="AX217" s="11" t="s">
        <v>74</v>
      </c>
      <c r="AY217" s="197" t="s">
        <v>148</v>
      </c>
    </row>
    <row r="218" spans="2:65" s="12" customFormat="1" ht="11.25">
      <c r="B218" s="198"/>
      <c r="C218" s="199"/>
      <c r="D218" s="185" t="s">
        <v>168</v>
      </c>
      <c r="E218" s="200" t="s">
        <v>19</v>
      </c>
      <c r="F218" s="201" t="s">
        <v>322</v>
      </c>
      <c r="G218" s="199"/>
      <c r="H218" s="202">
        <v>0.78</v>
      </c>
      <c r="I218" s="203"/>
      <c r="J218" s="199"/>
      <c r="K218" s="199"/>
      <c r="L218" s="204"/>
      <c r="M218" s="205"/>
      <c r="N218" s="206"/>
      <c r="O218" s="206"/>
      <c r="P218" s="206"/>
      <c r="Q218" s="206"/>
      <c r="R218" s="206"/>
      <c r="S218" s="206"/>
      <c r="T218" s="207"/>
      <c r="AT218" s="208" t="s">
        <v>168</v>
      </c>
      <c r="AU218" s="208" t="s">
        <v>84</v>
      </c>
      <c r="AV218" s="12" t="s">
        <v>84</v>
      </c>
      <c r="AW218" s="12" t="s">
        <v>35</v>
      </c>
      <c r="AX218" s="12" t="s">
        <v>82</v>
      </c>
      <c r="AY218" s="208" t="s">
        <v>148</v>
      </c>
    </row>
    <row r="219" spans="2:65" s="1" customFormat="1" ht="16.5" customHeight="1">
      <c r="B219" s="33"/>
      <c r="C219" s="173" t="s">
        <v>323</v>
      </c>
      <c r="D219" s="173" t="s">
        <v>151</v>
      </c>
      <c r="E219" s="174" t="s">
        <v>324</v>
      </c>
      <c r="F219" s="175" t="s">
        <v>325</v>
      </c>
      <c r="G219" s="176" t="s">
        <v>179</v>
      </c>
      <c r="H219" s="177">
        <v>6.26</v>
      </c>
      <c r="I219" s="178"/>
      <c r="J219" s="179">
        <f>ROUND(I219*H219,2)</f>
        <v>0</v>
      </c>
      <c r="K219" s="175" t="s">
        <v>160</v>
      </c>
      <c r="L219" s="37"/>
      <c r="M219" s="180" t="s">
        <v>19</v>
      </c>
      <c r="N219" s="181" t="s">
        <v>45</v>
      </c>
      <c r="O219" s="59"/>
      <c r="P219" s="182">
        <f>O219*H219</f>
        <v>0</v>
      </c>
      <c r="Q219" s="182">
        <v>2.1000000000000001E-2</v>
      </c>
      <c r="R219" s="182">
        <f>Q219*H219</f>
        <v>0.13145999999999999</v>
      </c>
      <c r="S219" s="182">
        <v>0</v>
      </c>
      <c r="T219" s="183">
        <f>S219*H219</f>
        <v>0</v>
      </c>
      <c r="AR219" s="16" t="s">
        <v>155</v>
      </c>
      <c r="AT219" s="16" t="s">
        <v>151</v>
      </c>
      <c r="AU219" s="16" t="s">
        <v>84</v>
      </c>
      <c r="AY219" s="16" t="s">
        <v>148</v>
      </c>
      <c r="BE219" s="184">
        <f>IF(N219="základní",J219,0)</f>
        <v>0</v>
      </c>
      <c r="BF219" s="184">
        <f>IF(N219="snížená",J219,0)</f>
        <v>0</v>
      </c>
      <c r="BG219" s="184">
        <f>IF(N219="zákl. přenesená",J219,0)</f>
        <v>0</v>
      </c>
      <c r="BH219" s="184">
        <f>IF(N219="sníž. přenesená",J219,0)</f>
        <v>0</v>
      </c>
      <c r="BI219" s="184">
        <f>IF(N219="nulová",J219,0)</f>
        <v>0</v>
      </c>
      <c r="BJ219" s="16" t="s">
        <v>82</v>
      </c>
      <c r="BK219" s="184">
        <f>ROUND(I219*H219,2)</f>
        <v>0</v>
      </c>
      <c r="BL219" s="16" t="s">
        <v>155</v>
      </c>
      <c r="BM219" s="16" t="s">
        <v>326</v>
      </c>
    </row>
    <row r="220" spans="2:65" s="1" customFormat="1" ht="39">
      <c r="B220" s="33"/>
      <c r="C220" s="34"/>
      <c r="D220" s="185" t="s">
        <v>181</v>
      </c>
      <c r="E220" s="34"/>
      <c r="F220" s="186" t="s">
        <v>327</v>
      </c>
      <c r="G220" s="34"/>
      <c r="H220" s="34"/>
      <c r="I220" s="102"/>
      <c r="J220" s="34"/>
      <c r="K220" s="34"/>
      <c r="L220" s="37"/>
      <c r="M220" s="187"/>
      <c r="N220" s="59"/>
      <c r="O220" s="59"/>
      <c r="P220" s="59"/>
      <c r="Q220" s="59"/>
      <c r="R220" s="59"/>
      <c r="S220" s="59"/>
      <c r="T220" s="60"/>
      <c r="AT220" s="16" t="s">
        <v>181</v>
      </c>
      <c r="AU220" s="16" t="s">
        <v>84</v>
      </c>
    </row>
    <row r="221" spans="2:65" s="11" customFormat="1" ht="11.25">
      <c r="B221" s="188"/>
      <c r="C221" s="189"/>
      <c r="D221" s="185" t="s">
        <v>168</v>
      </c>
      <c r="E221" s="190" t="s">
        <v>19</v>
      </c>
      <c r="F221" s="191" t="s">
        <v>328</v>
      </c>
      <c r="G221" s="189"/>
      <c r="H221" s="190" t="s">
        <v>19</v>
      </c>
      <c r="I221" s="192"/>
      <c r="J221" s="189"/>
      <c r="K221" s="189"/>
      <c r="L221" s="193"/>
      <c r="M221" s="194"/>
      <c r="N221" s="195"/>
      <c r="O221" s="195"/>
      <c r="P221" s="195"/>
      <c r="Q221" s="195"/>
      <c r="R221" s="195"/>
      <c r="S221" s="195"/>
      <c r="T221" s="196"/>
      <c r="AT221" s="197" t="s">
        <v>168</v>
      </c>
      <c r="AU221" s="197" t="s">
        <v>84</v>
      </c>
      <c r="AV221" s="11" t="s">
        <v>82</v>
      </c>
      <c r="AW221" s="11" t="s">
        <v>35</v>
      </c>
      <c r="AX221" s="11" t="s">
        <v>74</v>
      </c>
      <c r="AY221" s="197" t="s">
        <v>148</v>
      </c>
    </row>
    <row r="222" spans="2:65" s="12" customFormat="1" ht="11.25">
      <c r="B222" s="198"/>
      <c r="C222" s="199"/>
      <c r="D222" s="185" t="s">
        <v>168</v>
      </c>
      <c r="E222" s="200" t="s">
        <v>19</v>
      </c>
      <c r="F222" s="201" t="s">
        <v>329</v>
      </c>
      <c r="G222" s="199"/>
      <c r="H222" s="202">
        <v>6.26</v>
      </c>
      <c r="I222" s="203"/>
      <c r="J222" s="199"/>
      <c r="K222" s="199"/>
      <c r="L222" s="204"/>
      <c r="M222" s="205"/>
      <c r="N222" s="206"/>
      <c r="O222" s="206"/>
      <c r="P222" s="206"/>
      <c r="Q222" s="206"/>
      <c r="R222" s="206"/>
      <c r="S222" s="206"/>
      <c r="T222" s="207"/>
      <c r="AT222" s="208" t="s">
        <v>168</v>
      </c>
      <c r="AU222" s="208" t="s">
        <v>84</v>
      </c>
      <c r="AV222" s="12" t="s">
        <v>84</v>
      </c>
      <c r="AW222" s="12" t="s">
        <v>35</v>
      </c>
      <c r="AX222" s="12" t="s">
        <v>82</v>
      </c>
      <c r="AY222" s="208" t="s">
        <v>148</v>
      </c>
    </row>
    <row r="223" spans="2:65" s="1" customFormat="1" ht="22.5" customHeight="1">
      <c r="B223" s="33"/>
      <c r="C223" s="173" t="s">
        <v>330</v>
      </c>
      <c r="D223" s="173" t="s">
        <v>151</v>
      </c>
      <c r="E223" s="174" t="s">
        <v>331</v>
      </c>
      <c r="F223" s="175" t="s">
        <v>332</v>
      </c>
      <c r="G223" s="176" t="s">
        <v>179</v>
      </c>
      <c r="H223" s="177">
        <v>6.58</v>
      </c>
      <c r="I223" s="178"/>
      <c r="J223" s="179">
        <f>ROUND(I223*H223,2)</f>
        <v>0</v>
      </c>
      <c r="K223" s="175" t="s">
        <v>160</v>
      </c>
      <c r="L223" s="37"/>
      <c r="M223" s="180" t="s">
        <v>19</v>
      </c>
      <c r="N223" s="181" t="s">
        <v>45</v>
      </c>
      <c r="O223" s="59"/>
      <c r="P223" s="182">
        <f>O223*H223</f>
        <v>0</v>
      </c>
      <c r="Q223" s="182">
        <v>2.5000000000000001E-2</v>
      </c>
      <c r="R223" s="182">
        <f>Q223*H223</f>
        <v>0.16450000000000001</v>
      </c>
      <c r="S223" s="182">
        <v>0</v>
      </c>
      <c r="T223" s="183">
        <f>S223*H223</f>
        <v>0</v>
      </c>
      <c r="AR223" s="16" t="s">
        <v>155</v>
      </c>
      <c r="AT223" s="16" t="s">
        <v>151</v>
      </c>
      <c r="AU223" s="16" t="s">
        <v>84</v>
      </c>
      <c r="AY223" s="16" t="s">
        <v>148</v>
      </c>
      <c r="BE223" s="184">
        <f>IF(N223="základní",J223,0)</f>
        <v>0</v>
      </c>
      <c r="BF223" s="184">
        <f>IF(N223="snížená",J223,0)</f>
        <v>0</v>
      </c>
      <c r="BG223" s="184">
        <f>IF(N223="zákl. přenesená",J223,0)</f>
        <v>0</v>
      </c>
      <c r="BH223" s="184">
        <f>IF(N223="sníž. přenesená",J223,0)</f>
        <v>0</v>
      </c>
      <c r="BI223" s="184">
        <f>IF(N223="nulová",J223,0)</f>
        <v>0</v>
      </c>
      <c r="BJ223" s="16" t="s">
        <v>82</v>
      </c>
      <c r="BK223" s="184">
        <f>ROUND(I223*H223,2)</f>
        <v>0</v>
      </c>
      <c r="BL223" s="16" t="s">
        <v>155</v>
      </c>
      <c r="BM223" s="16" t="s">
        <v>333</v>
      </c>
    </row>
    <row r="224" spans="2:65" s="1" customFormat="1" ht="39">
      <c r="B224" s="33"/>
      <c r="C224" s="34"/>
      <c r="D224" s="185" t="s">
        <v>181</v>
      </c>
      <c r="E224" s="34"/>
      <c r="F224" s="186" t="s">
        <v>327</v>
      </c>
      <c r="G224" s="34"/>
      <c r="H224" s="34"/>
      <c r="I224" s="102"/>
      <c r="J224" s="34"/>
      <c r="K224" s="34"/>
      <c r="L224" s="37"/>
      <c r="M224" s="187"/>
      <c r="N224" s="59"/>
      <c r="O224" s="59"/>
      <c r="P224" s="59"/>
      <c r="Q224" s="59"/>
      <c r="R224" s="59"/>
      <c r="S224" s="59"/>
      <c r="T224" s="60"/>
      <c r="AT224" s="16" t="s">
        <v>181</v>
      </c>
      <c r="AU224" s="16" t="s">
        <v>84</v>
      </c>
    </row>
    <row r="225" spans="2:65" s="11" customFormat="1" ht="11.25">
      <c r="B225" s="188"/>
      <c r="C225" s="189"/>
      <c r="D225" s="185" t="s">
        <v>168</v>
      </c>
      <c r="E225" s="190" t="s">
        <v>19</v>
      </c>
      <c r="F225" s="191" t="s">
        <v>328</v>
      </c>
      <c r="G225" s="189"/>
      <c r="H225" s="190" t="s">
        <v>19</v>
      </c>
      <c r="I225" s="192"/>
      <c r="J225" s="189"/>
      <c r="K225" s="189"/>
      <c r="L225" s="193"/>
      <c r="M225" s="194"/>
      <c r="N225" s="195"/>
      <c r="O225" s="195"/>
      <c r="P225" s="195"/>
      <c r="Q225" s="195"/>
      <c r="R225" s="195"/>
      <c r="S225" s="195"/>
      <c r="T225" s="196"/>
      <c r="AT225" s="197" t="s">
        <v>168</v>
      </c>
      <c r="AU225" s="197" t="s">
        <v>84</v>
      </c>
      <c r="AV225" s="11" t="s">
        <v>82</v>
      </c>
      <c r="AW225" s="11" t="s">
        <v>35</v>
      </c>
      <c r="AX225" s="11" t="s">
        <v>74</v>
      </c>
      <c r="AY225" s="197" t="s">
        <v>148</v>
      </c>
    </row>
    <row r="226" spans="2:65" s="12" customFormat="1" ht="11.25">
      <c r="B226" s="198"/>
      <c r="C226" s="199"/>
      <c r="D226" s="185" t="s">
        <v>168</v>
      </c>
      <c r="E226" s="200" t="s">
        <v>19</v>
      </c>
      <c r="F226" s="201" t="s">
        <v>334</v>
      </c>
      <c r="G226" s="199"/>
      <c r="H226" s="202">
        <v>6.5</v>
      </c>
      <c r="I226" s="203"/>
      <c r="J226" s="199"/>
      <c r="K226" s="199"/>
      <c r="L226" s="204"/>
      <c r="M226" s="205"/>
      <c r="N226" s="206"/>
      <c r="O226" s="206"/>
      <c r="P226" s="206"/>
      <c r="Q226" s="206"/>
      <c r="R226" s="206"/>
      <c r="S226" s="206"/>
      <c r="T226" s="207"/>
      <c r="AT226" s="208" t="s">
        <v>168</v>
      </c>
      <c r="AU226" s="208" t="s">
        <v>84</v>
      </c>
      <c r="AV226" s="12" t="s">
        <v>84</v>
      </c>
      <c r="AW226" s="12" t="s">
        <v>35</v>
      </c>
      <c r="AX226" s="12" t="s">
        <v>74</v>
      </c>
      <c r="AY226" s="208" t="s">
        <v>148</v>
      </c>
    </row>
    <row r="227" spans="2:65" s="11" customFormat="1" ht="11.25">
      <c r="B227" s="188"/>
      <c r="C227" s="189"/>
      <c r="D227" s="185" t="s">
        <v>168</v>
      </c>
      <c r="E227" s="190" t="s">
        <v>19</v>
      </c>
      <c r="F227" s="191" t="s">
        <v>335</v>
      </c>
      <c r="G227" s="189"/>
      <c r="H227" s="190" t="s">
        <v>19</v>
      </c>
      <c r="I227" s="192"/>
      <c r="J227" s="189"/>
      <c r="K227" s="189"/>
      <c r="L227" s="193"/>
      <c r="M227" s="194"/>
      <c r="N227" s="195"/>
      <c r="O227" s="195"/>
      <c r="P227" s="195"/>
      <c r="Q227" s="195"/>
      <c r="R227" s="195"/>
      <c r="S227" s="195"/>
      <c r="T227" s="196"/>
      <c r="AT227" s="197" t="s">
        <v>168</v>
      </c>
      <c r="AU227" s="197" t="s">
        <v>84</v>
      </c>
      <c r="AV227" s="11" t="s">
        <v>82</v>
      </c>
      <c r="AW227" s="11" t="s">
        <v>35</v>
      </c>
      <c r="AX227" s="11" t="s">
        <v>74</v>
      </c>
      <c r="AY227" s="197" t="s">
        <v>148</v>
      </c>
    </row>
    <row r="228" spans="2:65" s="12" customFormat="1" ht="11.25">
      <c r="B228" s="198"/>
      <c r="C228" s="199"/>
      <c r="D228" s="185" t="s">
        <v>168</v>
      </c>
      <c r="E228" s="200" t="s">
        <v>19</v>
      </c>
      <c r="F228" s="201" t="s">
        <v>336</v>
      </c>
      <c r="G228" s="199"/>
      <c r="H228" s="202">
        <v>0.08</v>
      </c>
      <c r="I228" s="203"/>
      <c r="J228" s="199"/>
      <c r="K228" s="199"/>
      <c r="L228" s="204"/>
      <c r="M228" s="205"/>
      <c r="N228" s="206"/>
      <c r="O228" s="206"/>
      <c r="P228" s="206"/>
      <c r="Q228" s="206"/>
      <c r="R228" s="206"/>
      <c r="S228" s="206"/>
      <c r="T228" s="207"/>
      <c r="AT228" s="208" t="s">
        <v>168</v>
      </c>
      <c r="AU228" s="208" t="s">
        <v>84</v>
      </c>
      <c r="AV228" s="12" t="s">
        <v>84</v>
      </c>
      <c r="AW228" s="12" t="s">
        <v>35</v>
      </c>
      <c r="AX228" s="12" t="s">
        <v>74</v>
      </c>
      <c r="AY228" s="208" t="s">
        <v>148</v>
      </c>
    </row>
    <row r="229" spans="2:65" s="13" customFormat="1" ht="11.25">
      <c r="B229" s="209"/>
      <c r="C229" s="210"/>
      <c r="D229" s="185" t="s">
        <v>168</v>
      </c>
      <c r="E229" s="211" t="s">
        <v>19</v>
      </c>
      <c r="F229" s="212" t="s">
        <v>275</v>
      </c>
      <c r="G229" s="210"/>
      <c r="H229" s="213">
        <v>6.58</v>
      </c>
      <c r="I229" s="214"/>
      <c r="J229" s="210"/>
      <c r="K229" s="210"/>
      <c r="L229" s="215"/>
      <c r="M229" s="216"/>
      <c r="N229" s="217"/>
      <c r="O229" s="217"/>
      <c r="P229" s="217"/>
      <c r="Q229" s="217"/>
      <c r="R229" s="217"/>
      <c r="S229" s="217"/>
      <c r="T229" s="218"/>
      <c r="AT229" s="219" t="s">
        <v>168</v>
      </c>
      <c r="AU229" s="219" t="s">
        <v>84</v>
      </c>
      <c r="AV229" s="13" t="s">
        <v>155</v>
      </c>
      <c r="AW229" s="13" t="s">
        <v>35</v>
      </c>
      <c r="AX229" s="13" t="s">
        <v>82</v>
      </c>
      <c r="AY229" s="219" t="s">
        <v>148</v>
      </c>
    </row>
    <row r="230" spans="2:65" s="1" customFormat="1" ht="16.5" customHeight="1">
      <c r="B230" s="33"/>
      <c r="C230" s="173" t="s">
        <v>337</v>
      </c>
      <c r="D230" s="173" t="s">
        <v>151</v>
      </c>
      <c r="E230" s="174" t="s">
        <v>338</v>
      </c>
      <c r="F230" s="175" t="s">
        <v>339</v>
      </c>
      <c r="G230" s="176" t="s">
        <v>179</v>
      </c>
      <c r="H230" s="177">
        <v>282.39</v>
      </c>
      <c r="I230" s="178"/>
      <c r="J230" s="179">
        <f>ROUND(I230*H230,2)</f>
        <v>0</v>
      </c>
      <c r="K230" s="175" t="s">
        <v>160</v>
      </c>
      <c r="L230" s="37"/>
      <c r="M230" s="180" t="s">
        <v>19</v>
      </c>
      <c r="N230" s="181" t="s">
        <v>45</v>
      </c>
      <c r="O230" s="59"/>
      <c r="P230" s="182">
        <f>O230*H230</f>
        <v>0</v>
      </c>
      <c r="Q230" s="182">
        <v>4.0800000000000003E-3</v>
      </c>
      <c r="R230" s="182">
        <f>Q230*H230</f>
        <v>1.1521512</v>
      </c>
      <c r="S230" s="182">
        <v>0</v>
      </c>
      <c r="T230" s="183">
        <f>S230*H230</f>
        <v>0</v>
      </c>
      <c r="AR230" s="16" t="s">
        <v>155</v>
      </c>
      <c r="AT230" s="16" t="s">
        <v>151</v>
      </c>
      <c r="AU230" s="16" t="s">
        <v>84</v>
      </c>
      <c r="AY230" s="16" t="s">
        <v>148</v>
      </c>
      <c r="BE230" s="184">
        <f>IF(N230="základní",J230,0)</f>
        <v>0</v>
      </c>
      <c r="BF230" s="184">
        <f>IF(N230="snížená",J230,0)</f>
        <v>0</v>
      </c>
      <c r="BG230" s="184">
        <f>IF(N230="zákl. přenesená",J230,0)</f>
        <v>0</v>
      </c>
      <c r="BH230" s="184">
        <f>IF(N230="sníž. přenesená",J230,0)</f>
        <v>0</v>
      </c>
      <c r="BI230" s="184">
        <f>IF(N230="nulová",J230,0)</f>
        <v>0</v>
      </c>
      <c r="BJ230" s="16" t="s">
        <v>82</v>
      </c>
      <c r="BK230" s="184">
        <f>ROUND(I230*H230,2)</f>
        <v>0</v>
      </c>
      <c r="BL230" s="16" t="s">
        <v>155</v>
      </c>
      <c r="BM230" s="16" t="s">
        <v>340</v>
      </c>
    </row>
    <row r="231" spans="2:65" s="11" customFormat="1" ht="11.25">
      <c r="B231" s="188"/>
      <c r="C231" s="189"/>
      <c r="D231" s="185" t="s">
        <v>168</v>
      </c>
      <c r="E231" s="190" t="s">
        <v>19</v>
      </c>
      <c r="F231" s="191" t="s">
        <v>341</v>
      </c>
      <c r="G231" s="189"/>
      <c r="H231" s="190" t="s">
        <v>19</v>
      </c>
      <c r="I231" s="192"/>
      <c r="J231" s="189"/>
      <c r="K231" s="189"/>
      <c r="L231" s="193"/>
      <c r="M231" s="194"/>
      <c r="N231" s="195"/>
      <c r="O231" s="195"/>
      <c r="P231" s="195"/>
      <c r="Q231" s="195"/>
      <c r="R231" s="195"/>
      <c r="S231" s="195"/>
      <c r="T231" s="196"/>
      <c r="AT231" s="197" t="s">
        <v>168</v>
      </c>
      <c r="AU231" s="197" t="s">
        <v>84</v>
      </c>
      <c r="AV231" s="11" t="s">
        <v>82</v>
      </c>
      <c r="AW231" s="11" t="s">
        <v>35</v>
      </c>
      <c r="AX231" s="11" t="s">
        <v>74</v>
      </c>
      <c r="AY231" s="197" t="s">
        <v>148</v>
      </c>
    </row>
    <row r="232" spans="2:65" s="12" customFormat="1" ht="11.25">
      <c r="B232" s="198"/>
      <c r="C232" s="199"/>
      <c r="D232" s="185" t="s">
        <v>168</v>
      </c>
      <c r="E232" s="200" t="s">
        <v>19</v>
      </c>
      <c r="F232" s="201" t="s">
        <v>342</v>
      </c>
      <c r="G232" s="199"/>
      <c r="H232" s="202">
        <v>10.75</v>
      </c>
      <c r="I232" s="203"/>
      <c r="J232" s="199"/>
      <c r="K232" s="199"/>
      <c r="L232" s="204"/>
      <c r="M232" s="205"/>
      <c r="N232" s="206"/>
      <c r="O232" s="206"/>
      <c r="P232" s="206"/>
      <c r="Q232" s="206"/>
      <c r="R232" s="206"/>
      <c r="S232" s="206"/>
      <c r="T232" s="207"/>
      <c r="AT232" s="208" t="s">
        <v>168</v>
      </c>
      <c r="AU232" s="208" t="s">
        <v>84</v>
      </c>
      <c r="AV232" s="12" t="s">
        <v>84</v>
      </c>
      <c r="AW232" s="12" t="s">
        <v>35</v>
      </c>
      <c r="AX232" s="12" t="s">
        <v>74</v>
      </c>
      <c r="AY232" s="208" t="s">
        <v>148</v>
      </c>
    </row>
    <row r="233" spans="2:65" s="11" customFormat="1" ht="11.25">
      <c r="B233" s="188"/>
      <c r="C233" s="189"/>
      <c r="D233" s="185" t="s">
        <v>168</v>
      </c>
      <c r="E233" s="190" t="s">
        <v>19</v>
      </c>
      <c r="F233" s="191" t="s">
        <v>343</v>
      </c>
      <c r="G233" s="189"/>
      <c r="H233" s="190" t="s">
        <v>19</v>
      </c>
      <c r="I233" s="192"/>
      <c r="J233" s="189"/>
      <c r="K233" s="189"/>
      <c r="L233" s="193"/>
      <c r="M233" s="194"/>
      <c r="N233" s="195"/>
      <c r="O233" s="195"/>
      <c r="P233" s="195"/>
      <c r="Q233" s="195"/>
      <c r="R233" s="195"/>
      <c r="S233" s="195"/>
      <c r="T233" s="196"/>
      <c r="AT233" s="197" t="s">
        <v>168</v>
      </c>
      <c r="AU233" s="197" t="s">
        <v>84</v>
      </c>
      <c r="AV233" s="11" t="s">
        <v>82</v>
      </c>
      <c r="AW233" s="11" t="s">
        <v>35</v>
      </c>
      <c r="AX233" s="11" t="s">
        <v>74</v>
      </c>
      <c r="AY233" s="197" t="s">
        <v>148</v>
      </c>
    </row>
    <row r="234" spans="2:65" s="12" customFormat="1" ht="11.25">
      <c r="B234" s="198"/>
      <c r="C234" s="199"/>
      <c r="D234" s="185" t="s">
        <v>168</v>
      </c>
      <c r="E234" s="200" t="s">
        <v>19</v>
      </c>
      <c r="F234" s="201" t="s">
        <v>344</v>
      </c>
      <c r="G234" s="199"/>
      <c r="H234" s="202">
        <v>271.64</v>
      </c>
      <c r="I234" s="203"/>
      <c r="J234" s="199"/>
      <c r="K234" s="199"/>
      <c r="L234" s="204"/>
      <c r="M234" s="205"/>
      <c r="N234" s="206"/>
      <c r="O234" s="206"/>
      <c r="P234" s="206"/>
      <c r="Q234" s="206"/>
      <c r="R234" s="206"/>
      <c r="S234" s="206"/>
      <c r="T234" s="207"/>
      <c r="AT234" s="208" t="s">
        <v>168</v>
      </c>
      <c r="AU234" s="208" t="s">
        <v>84</v>
      </c>
      <c r="AV234" s="12" t="s">
        <v>84</v>
      </c>
      <c r="AW234" s="12" t="s">
        <v>35</v>
      </c>
      <c r="AX234" s="12" t="s">
        <v>74</v>
      </c>
      <c r="AY234" s="208" t="s">
        <v>148</v>
      </c>
    </row>
    <row r="235" spans="2:65" s="13" customFormat="1" ht="11.25">
      <c r="B235" s="209"/>
      <c r="C235" s="210"/>
      <c r="D235" s="185" t="s">
        <v>168</v>
      </c>
      <c r="E235" s="211" t="s">
        <v>19</v>
      </c>
      <c r="F235" s="212" t="s">
        <v>275</v>
      </c>
      <c r="G235" s="210"/>
      <c r="H235" s="213">
        <v>282.39</v>
      </c>
      <c r="I235" s="214"/>
      <c r="J235" s="210"/>
      <c r="K235" s="210"/>
      <c r="L235" s="215"/>
      <c r="M235" s="216"/>
      <c r="N235" s="217"/>
      <c r="O235" s="217"/>
      <c r="P235" s="217"/>
      <c r="Q235" s="217"/>
      <c r="R235" s="217"/>
      <c r="S235" s="217"/>
      <c r="T235" s="218"/>
      <c r="AT235" s="219" t="s">
        <v>168</v>
      </c>
      <c r="AU235" s="219" t="s">
        <v>84</v>
      </c>
      <c r="AV235" s="13" t="s">
        <v>155</v>
      </c>
      <c r="AW235" s="13" t="s">
        <v>35</v>
      </c>
      <c r="AX235" s="13" t="s">
        <v>82</v>
      </c>
      <c r="AY235" s="219" t="s">
        <v>148</v>
      </c>
    </row>
    <row r="236" spans="2:65" s="1" customFormat="1" ht="16.5" customHeight="1">
      <c r="B236" s="33"/>
      <c r="C236" s="173" t="s">
        <v>345</v>
      </c>
      <c r="D236" s="173" t="s">
        <v>151</v>
      </c>
      <c r="E236" s="174" t="s">
        <v>346</v>
      </c>
      <c r="F236" s="175" t="s">
        <v>347</v>
      </c>
      <c r="G236" s="176" t="s">
        <v>166</v>
      </c>
      <c r="H236" s="177">
        <v>4.1000000000000002E-2</v>
      </c>
      <c r="I236" s="178"/>
      <c r="J236" s="179">
        <f>ROUND(I236*H236,2)</f>
        <v>0</v>
      </c>
      <c r="K236" s="175" t="s">
        <v>160</v>
      </c>
      <c r="L236" s="37"/>
      <c r="M236" s="180" t="s">
        <v>19</v>
      </c>
      <c r="N236" s="181" t="s">
        <v>45</v>
      </c>
      <c r="O236" s="59"/>
      <c r="P236" s="182">
        <f>O236*H236</f>
        <v>0</v>
      </c>
      <c r="Q236" s="182">
        <v>2.2563399999999998</v>
      </c>
      <c r="R236" s="182">
        <f>Q236*H236</f>
        <v>9.2509939999999999E-2</v>
      </c>
      <c r="S236" s="182">
        <v>0</v>
      </c>
      <c r="T236" s="183">
        <f>S236*H236</f>
        <v>0</v>
      </c>
      <c r="AR236" s="16" t="s">
        <v>155</v>
      </c>
      <c r="AT236" s="16" t="s">
        <v>151</v>
      </c>
      <c r="AU236" s="16" t="s">
        <v>84</v>
      </c>
      <c r="AY236" s="16" t="s">
        <v>148</v>
      </c>
      <c r="BE236" s="184">
        <f>IF(N236="základní",J236,0)</f>
        <v>0</v>
      </c>
      <c r="BF236" s="184">
        <f>IF(N236="snížená",J236,0)</f>
        <v>0</v>
      </c>
      <c r="BG236" s="184">
        <f>IF(N236="zákl. přenesená",J236,0)</f>
        <v>0</v>
      </c>
      <c r="BH236" s="184">
        <f>IF(N236="sníž. přenesená",J236,0)</f>
        <v>0</v>
      </c>
      <c r="BI236" s="184">
        <f>IF(N236="nulová",J236,0)</f>
        <v>0</v>
      </c>
      <c r="BJ236" s="16" t="s">
        <v>82</v>
      </c>
      <c r="BK236" s="184">
        <f>ROUND(I236*H236,2)</f>
        <v>0</v>
      </c>
      <c r="BL236" s="16" t="s">
        <v>155</v>
      </c>
      <c r="BM236" s="16" t="s">
        <v>348</v>
      </c>
    </row>
    <row r="237" spans="2:65" s="1" customFormat="1" ht="146.25">
      <c r="B237" s="33"/>
      <c r="C237" s="34"/>
      <c r="D237" s="185" t="s">
        <v>181</v>
      </c>
      <c r="E237" s="34"/>
      <c r="F237" s="186" t="s">
        <v>349</v>
      </c>
      <c r="G237" s="34"/>
      <c r="H237" s="34"/>
      <c r="I237" s="102"/>
      <c r="J237" s="34"/>
      <c r="K237" s="34"/>
      <c r="L237" s="37"/>
      <c r="M237" s="187"/>
      <c r="N237" s="59"/>
      <c r="O237" s="59"/>
      <c r="P237" s="59"/>
      <c r="Q237" s="59"/>
      <c r="R237" s="59"/>
      <c r="S237" s="59"/>
      <c r="T237" s="60"/>
      <c r="AT237" s="16" t="s">
        <v>181</v>
      </c>
      <c r="AU237" s="16" t="s">
        <v>84</v>
      </c>
    </row>
    <row r="238" spans="2:65" s="11" customFormat="1" ht="11.25">
      <c r="B238" s="188"/>
      <c r="C238" s="189"/>
      <c r="D238" s="185" t="s">
        <v>168</v>
      </c>
      <c r="E238" s="190" t="s">
        <v>19</v>
      </c>
      <c r="F238" s="191" t="s">
        <v>350</v>
      </c>
      <c r="G238" s="189"/>
      <c r="H238" s="190" t="s">
        <v>19</v>
      </c>
      <c r="I238" s="192"/>
      <c r="J238" s="189"/>
      <c r="K238" s="189"/>
      <c r="L238" s="193"/>
      <c r="M238" s="194"/>
      <c r="N238" s="195"/>
      <c r="O238" s="195"/>
      <c r="P238" s="195"/>
      <c r="Q238" s="195"/>
      <c r="R238" s="195"/>
      <c r="S238" s="195"/>
      <c r="T238" s="196"/>
      <c r="AT238" s="197" t="s">
        <v>168</v>
      </c>
      <c r="AU238" s="197" t="s">
        <v>84</v>
      </c>
      <c r="AV238" s="11" t="s">
        <v>82</v>
      </c>
      <c r="AW238" s="11" t="s">
        <v>35</v>
      </c>
      <c r="AX238" s="11" t="s">
        <v>74</v>
      </c>
      <c r="AY238" s="197" t="s">
        <v>148</v>
      </c>
    </row>
    <row r="239" spans="2:65" s="12" customFormat="1" ht="11.25">
      <c r="B239" s="198"/>
      <c r="C239" s="199"/>
      <c r="D239" s="185" t="s">
        <v>168</v>
      </c>
      <c r="E239" s="200" t="s">
        <v>19</v>
      </c>
      <c r="F239" s="201" t="s">
        <v>351</v>
      </c>
      <c r="G239" s="199"/>
      <c r="H239" s="202">
        <v>4.1000000000000002E-2</v>
      </c>
      <c r="I239" s="203"/>
      <c r="J239" s="199"/>
      <c r="K239" s="199"/>
      <c r="L239" s="204"/>
      <c r="M239" s="205"/>
      <c r="N239" s="206"/>
      <c r="O239" s="206"/>
      <c r="P239" s="206"/>
      <c r="Q239" s="206"/>
      <c r="R239" s="206"/>
      <c r="S239" s="206"/>
      <c r="T239" s="207"/>
      <c r="AT239" s="208" t="s">
        <v>168</v>
      </c>
      <c r="AU239" s="208" t="s">
        <v>84</v>
      </c>
      <c r="AV239" s="12" t="s">
        <v>84</v>
      </c>
      <c r="AW239" s="12" t="s">
        <v>35</v>
      </c>
      <c r="AX239" s="12" t="s">
        <v>82</v>
      </c>
      <c r="AY239" s="208" t="s">
        <v>148</v>
      </c>
    </row>
    <row r="240" spans="2:65" s="1" customFormat="1" ht="16.5" customHeight="1">
      <c r="B240" s="33"/>
      <c r="C240" s="173" t="s">
        <v>352</v>
      </c>
      <c r="D240" s="173" t="s">
        <v>151</v>
      </c>
      <c r="E240" s="174" t="s">
        <v>353</v>
      </c>
      <c r="F240" s="175" t="s">
        <v>354</v>
      </c>
      <c r="G240" s="176" t="s">
        <v>166</v>
      </c>
      <c r="H240" s="177">
        <v>6.3E-2</v>
      </c>
      <c r="I240" s="178"/>
      <c r="J240" s="179">
        <f>ROUND(I240*H240,2)</f>
        <v>0</v>
      </c>
      <c r="K240" s="175" t="s">
        <v>160</v>
      </c>
      <c r="L240" s="37"/>
      <c r="M240" s="180" t="s">
        <v>19</v>
      </c>
      <c r="N240" s="181" t="s">
        <v>45</v>
      </c>
      <c r="O240" s="59"/>
      <c r="P240" s="182">
        <f>O240*H240</f>
        <v>0</v>
      </c>
      <c r="Q240" s="182">
        <v>2.2563399999999998</v>
      </c>
      <c r="R240" s="182">
        <f>Q240*H240</f>
        <v>0.14214942</v>
      </c>
      <c r="S240" s="182">
        <v>0</v>
      </c>
      <c r="T240" s="183">
        <f>S240*H240</f>
        <v>0</v>
      </c>
      <c r="AR240" s="16" t="s">
        <v>155</v>
      </c>
      <c r="AT240" s="16" t="s">
        <v>151</v>
      </c>
      <c r="AU240" s="16" t="s">
        <v>84</v>
      </c>
      <c r="AY240" s="16" t="s">
        <v>148</v>
      </c>
      <c r="BE240" s="184">
        <f>IF(N240="základní",J240,0)</f>
        <v>0</v>
      </c>
      <c r="BF240" s="184">
        <f>IF(N240="snížená",J240,0)</f>
        <v>0</v>
      </c>
      <c r="BG240" s="184">
        <f>IF(N240="zákl. přenesená",J240,0)</f>
        <v>0</v>
      </c>
      <c r="BH240" s="184">
        <f>IF(N240="sníž. přenesená",J240,0)</f>
        <v>0</v>
      </c>
      <c r="BI240" s="184">
        <f>IF(N240="nulová",J240,0)</f>
        <v>0</v>
      </c>
      <c r="BJ240" s="16" t="s">
        <v>82</v>
      </c>
      <c r="BK240" s="184">
        <f>ROUND(I240*H240,2)</f>
        <v>0</v>
      </c>
      <c r="BL240" s="16" t="s">
        <v>155</v>
      </c>
      <c r="BM240" s="16" t="s">
        <v>355</v>
      </c>
    </row>
    <row r="241" spans="2:65" s="1" customFormat="1" ht="146.25">
      <c r="B241" s="33"/>
      <c r="C241" s="34"/>
      <c r="D241" s="185" t="s">
        <v>181</v>
      </c>
      <c r="E241" s="34"/>
      <c r="F241" s="186" t="s">
        <v>349</v>
      </c>
      <c r="G241" s="34"/>
      <c r="H241" s="34"/>
      <c r="I241" s="102"/>
      <c r="J241" s="34"/>
      <c r="K241" s="34"/>
      <c r="L241" s="37"/>
      <c r="M241" s="187"/>
      <c r="N241" s="59"/>
      <c r="O241" s="59"/>
      <c r="P241" s="59"/>
      <c r="Q241" s="59"/>
      <c r="R241" s="59"/>
      <c r="S241" s="59"/>
      <c r="T241" s="60"/>
      <c r="AT241" s="16" t="s">
        <v>181</v>
      </c>
      <c r="AU241" s="16" t="s">
        <v>84</v>
      </c>
    </row>
    <row r="242" spans="2:65" s="11" customFormat="1" ht="11.25">
      <c r="B242" s="188"/>
      <c r="C242" s="189"/>
      <c r="D242" s="185" t="s">
        <v>168</v>
      </c>
      <c r="E242" s="190" t="s">
        <v>19</v>
      </c>
      <c r="F242" s="191" t="s">
        <v>350</v>
      </c>
      <c r="G242" s="189"/>
      <c r="H242" s="190" t="s">
        <v>19</v>
      </c>
      <c r="I242" s="192"/>
      <c r="J242" s="189"/>
      <c r="K242" s="189"/>
      <c r="L242" s="193"/>
      <c r="M242" s="194"/>
      <c r="N242" s="195"/>
      <c r="O242" s="195"/>
      <c r="P242" s="195"/>
      <c r="Q242" s="195"/>
      <c r="R242" s="195"/>
      <c r="S242" s="195"/>
      <c r="T242" s="196"/>
      <c r="AT242" s="197" t="s">
        <v>168</v>
      </c>
      <c r="AU242" s="197" t="s">
        <v>84</v>
      </c>
      <c r="AV242" s="11" t="s">
        <v>82</v>
      </c>
      <c r="AW242" s="11" t="s">
        <v>35</v>
      </c>
      <c r="AX242" s="11" t="s">
        <v>74</v>
      </c>
      <c r="AY242" s="197" t="s">
        <v>148</v>
      </c>
    </row>
    <row r="243" spans="2:65" s="12" customFormat="1" ht="11.25">
      <c r="B243" s="198"/>
      <c r="C243" s="199"/>
      <c r="D243" s="185" t="s">
        <v>168</v>
      </c>
      <c r="E243" s="200" t="s">
        <v>19</v>
      </c>
      <c r="F243" s="201" t="s">
        <v>356</v>
      </c>
      <c r="G243" s="199"/>
      <c r="H243" s="202">
        <v>6.3E-2</v>
      </c>
      <c r="I243" s="203"/>
      <c r="J243" s="199"/>
      <c r="K243" s="199"/>
      <c r="L243" s="204"/>
      <c r="M243" s="205"/>
      <c r="N243" s="206"/>
      <c r="O243" s="206"/>
      <c r="P243" s="206"/>
      <c r="Q243" s="206"/>
      <c r="R243" s="206"/>
      <c r="S243" s="206"/>
      <c r="T243" s="207"/>
      <c r="AT243" s="208" t="s">
        <v>168</v>
      </c>
      <c r="AU243" s="208" t="s">
        <v>84</v>
      </c>
      <c r="AV243" s="12" t="s">
        <v>84</v>
      </c>
      <c r="AW243" s="12" t="s">
        <v>35</v>
      </c>
      <c r="AX243" s="12" t="s">
        <v>82</v>
      </c>
      <c r="AY243" s="208" t="s">
        <v>148</v>
      </c>
    </row>
    <row r="244" spans="2:65" s="1" customFormat="1" ht="16.5" customHeight="1">
      <c r="B244" s="33"/>
      <c r="C244" s="173" t="s">
        <v>357</v>
      </c>
      <c r="D244" s="173" t="s">
        <v>151</v>
      </c>
      <c r="E244" s="174" t="s">
        <v>358</v>
      </c>
      <c r="F244" s="175" t="s">
        <v>359</v>
      </c>
      <c r="G244" s="176" t="s">
        <v>166</v>
      </c>
      <c r="H244" s="177">
        <v>4.1000000000000002E-2</v>
      </c>
      <c r="I244" s="178"/>
      <c r="J244" s="179">
        <f>ROUND(I244*H244,2)</f>
        <v>0</v>
      </c>
      <c r="K244" s="175" t="s">
        <v>160</v>
      </c>
      <c r="L244" s="37"/>
      <c r="M244" s="180" t="s">
        <v>19</v>
      </c>
      <c r="N244" s="181" t="s">
        <v>45</v>
      </c>
      <c r="O244" s="59"/>
      <c r="P244" s="182">
        <f>O244*H244</f>
        <v>0</v>
      </c>
      <c r="Q244" s="182">
        <v>0</v>
      </c>
      <c r="R244" s="182">
        <f>Q244*H244</f>
        <v>0</v>
      </c>
      <c r="S244" s="182">
        <v>0</v>
      </c>
      <c r="T244" s="183">
        <f>S244*H244</f>
        <v>0</v>
      </c>
      <c r="AR244" s="16" t="s">
        <v>155</v>
      </c>
      <c r="AT244" s="16" t="s">
        <v>151</v>
      </c>
      <c r="AU244" s="16" t="s">
        <v>84</v>
      </c>
      <c r="AY244" s="16" t="s">
        <v>148</v>
      </c>
      <c r="BE244" s="184">
        <f>IF(N244="základní",J244,0)</f>
        <v>0</v>
      </c>
      <c r="BF244" s="184">
        <f>IF(N244="snížená",J244,0)</f>
        <v>0</v>
      </c>
      <c r="BG244" s="184">
        <f>IF(N244="zákl. přenesená",J244,0)</f>
        <v>0</v>
      </c>
      <c r="BH244" s="184">
        <f>IF(N244="sníž. přenesená",J244,0)</f>
        <v>0</v>
      </c>
      <c r="BI244" s="184">
        <f>IF(N244="nulová",J244,0)</f>
        <v>0</v>
      </c>
      <c r="BJ244" s="16" t="s">
        <v>82</v>
      </c>
      <c r="BK244" s="184">
        <f>ROUND(I244*H244,2)</f>
        <v>0</v>
      </c>
      <c r="BL244" s="16" t="s">
        <v>155</v>
      </c>
      <c r="BM244" s="16" t="s">
        <v>360</v>
      </c>
    </row>
    <row r="245" spans="2:65" s="1" customFormat="1" ht="58.5">
      <c r="B245" s="33"/>
      <c r="C245" s="34"/>
      <c r="D245" s="185" t="s">
        <v>181</v>
      </c>
      <c r="E245" s="34"/>
      <c r="F245" s="186" t="s">
        <v>361</v>
      </c>
      <c r="G245" s="34"/>
      <c r="H245" s="34"/>
      <c r="I245" s="102"/>
      <c r="J245" s="34"/>
      <c r="K245" s="34"/>
      <c r="L245" s="37"/>
      <c r="M245" s="187"/>
      <c r="N245" s="59"/>
      <c r="O245" s="59"/>
      <c r="P245" s="59"/>
      <c r="Q245" s="59"/>
      <c r="R245" s="59"/>
      <c r="S245" s="59"/>
      <c r="T245" s="60"/>
      <c r="AT245" s="16" t="s">
        <v>181</v>
      </c>
      <c r="AU245" s="16" t="s">
        <v>84</v>
      </c>
    </row>
    <row r="246" spans="2:65" s="12" customFormat="1" ht="11.25">
      <c r="B246" s="198"/>
      <c r="C246" s="199"/>
      <c r="D246" s="185" t="s">
        <v>168</v>
      </c>
      <c r="E246" s="200" t="s">
        <v>19</v>
      </c>
      <c r="F246" s="201" t="s">
        <v>351</v>
      </c>
      <c r="G246" s="199"/>
      <c r="H246" s="202">
        <v>4.1000000000000002E-2</v>
      </c>
      <c r="I246" s="203"/>
      <c r="J246" s="199"/>
      <c r="K246" s="199"/>
      <c r="L246" s="204"/>
      <c r="M246" s="205"/>
      <c r="N246" s="206"/>
      <c r="O246" s="206"/>
      <c r="P246" s="206"/>
      <c r="Q246" s="206"/>
      <c r="R246" s="206"/>
      <c r="S246" s="206"/>
      <c r="T246" s="207"/>
      <c r="AT246" s="208" t="s">
        <v>168</v>
      </c>
      <c r="AU246" s="208" t="s">
        <v>84</v>
      </c>
      <c r="AV246" s="12" t="s">
        <v>84</v>
      </c>
      <c r="AW246" s="12" t="s">
        <v>35</v>
      </c>
      <c r="AX246" s="12" t="s">
        <v>82</v>
      </c>
      <c r="AY246" s="208" t="s">
        <v>148</v>
      </c>
    </row>
    <row r="247" spans="2:65" s="1" customFormat="1" ht="16.5" customHeight="1">
      <c r="B247" s="33"/>
      <c r="C247" s="173" t="s">
        <v>362</v>
      </c>
      <c r="D247" s="173" t="s">
        <v>151</v>
      </c>
      <c r="E247" s="174" t="s">
        <v>363</v>
      </c>
      <c r="F247" s="175" t="s">
        <v>364</v>
      </c>
      <c r="G247" s="176" t="s">
        <v>166</v>
      </c>
      <c r="H247" s="177">
        <v>6.3E-2</v>
      </c>
      <c r="I247" s="178"/>
      <c r="J247" s="179">
        <f>ROUND(I247*H247,2)</f>
        <v>0</v>
      </c>
      <c r="K247" s="175" t="s">
        <v>160</v>
      </c>
      <c r="L247" s="37"/>
      <c r="M247" s="180" t="s">
        <v>19</v>
      </c>
      <c r="N247" s="181" t="s">
        <v>45</v>
      </c>
      <c r="O247" s="59"/>
      <c r="P247" s="182">
        <f>O247*H247</f>
        <v>0</v>
      </c>
      <c r="Q247" s="182">
        <v>0</v>
      </c>
      <c r="R247" s="182">
        <f>Q247*H247</f>
        <v>0</v>
      </c>
      <c r="S247" s="182">
        <v>0</v>
      </c>
      <c r="T247" s="183">
        <f>S247*H247</f>
        <v>0</v>
      </c>
      <c r="AR247" s="16" t="s">
        <v>155</v>
      </c>
      <c r="AT247" s="16" t="s">
        <v>151</v>
      </c>
      <c r="AU247" s="16" t="s">
        <v>84</v>
      </c>
      <c r="AY247" s="16" t="s">
        <v>148</v>
      </c>
      <c r="BE247" s="184">
        <f>IF(N247="základní",J247,0)</f>
        <v>0</v>
      </c>
      <c r="BF247" s="184">
        <f>IF(N247="snížená",J247,0)</f>
        <v>0</v>
      </c>
      <c r="BG247" s="184">
        <f>IF(N247="zákl. přenesená",J247,0)</f>
        <v>0</v>
      </c>
      <c r="BH247" s="184">
        <f>IF(N247="sníž. přenesená",J247,0)</f>
        <v>0</v>
      </c>
      <c r="BI247" s="184">
        <f>IF(N247="nulová",J247,0)</f>
        <v>0</v>
      </c>
      <c r="BJ247" s="16" t="s">
        <v>82</v>
      </c>
      <c r="BK247" s="184">
        <f>ROUND(I247*H247,2)</f>
        <v>0</v>
      </c>
      <c r="BL247" s="16" t="s">
        <v>155</v>
      </c>
      <c r="BM247" s="16" t="s">
        <v>365</v>
      </c>
    </row>
    <row r="248" spans="2:65" s="1" customFormat="1" ht="58.5">
      <c r="B248" s="33"/>
      <c r="C248" s="34"/>
      <c r="D248" s="185" t="s">
        <v>181</v>
      </c>
      <c r="E248" s="34"/>
      <c r="F248" s="186" t="s">
        <v>361</v>
      </c>
      <c r="G248" s="34"/>
      <c r="H248" s="34"/>
      <c r="I248" s="102"/>
      <c r="J248" s="34"/>
      <c r="K248" s="34"/>
      <c r="L248" s="37"/>
      <c r="M248" s="187"/>
      <c r="N248" s="59"/>
      <c r="O248" s="59"/>
      <c r="P248" s="59"/>
      <c r="Q248" s="59"/>
      <c r="R248" s="59"/>
      <c r="S248" s="59"/>
      <c r="T248" s="60"/>
      <c r="AT248" s="16" t="s">
        <v>181</v>
      </c>
      <c r="AU248" s="16" t="s">
        <v>84</v>
      </c>
    </row>
    <row r="249" spans="2:65" s="12" customFormat="1" ht="11.25">
      <c r="B249" s="198"/>
      <c r="C249" s="199"/>
      <c r="D249" s="185" t="s">
        <v>168</v>
      </c>
      <c r="E249" s="200" t="s">
        <v>19</v>
      </c>
      <c r="F249" s="201" t="s">
        <v>356</v>
      </c>
      <c r="G249" s="199"/>
      <c r="H249" s="202">
        <v>6.3E-2</v>
      </c>
      <c r="I249" s="203"/>
      <c r="J249" s="199"/>
      <c r="K249" s="199"/>
      <c r="L249" s="204"/>
      <c r="M249" s="205"/>
      <c r="N249" s="206"/>
      <c r="O249" s="206"/>
      <c r="P249" s="206"/>
      <c r="Q249" s="206"/>
      <c r="R249" s="206"/>
      <c r="S249" s="206"/>
      <c r="T249" s="207"/>
      <c r="AT249" s="208" t="s">
        <v>168</v>
      </c>
      <c r="AU249" s="208" t="s">
        <v>84</v>
      </c>
      <c r="AV249" s="12" t="s">
        <v>84</v>
      </c>
      <c r="AW249" s="12" t="s">
        <v>35</v>
      </c>
      <c r="AX249" s="12" t="s">
        <v>82</v>
      </c>
      <c r="AY249" s="208" t="s">
        <v>148</v>
      </c>
    </row>
    <row r="250" spans="2:65" s="1" customFormat="1" ht="16.5" customHeight="1">
      <c r="B250" s="33"/>
      <c r="C250" s="173" t="s">
        <v>366</v>
      </c>
      <c r="D250" s="173" t="s">
        <v>151</v>
      </c>
      <c r="E250" s="174" t="s">
        <v>367</v>
      </c>
      <c r="F250" s="175" t="s">
        <v>368</v>
      </c>
      <c r="G250" s="176" t="s">
        <v>166</v>
      </c>
      <c r="H250" s="177">
        <v>1.2150000000000001</v>
      </c>
      <c r="I250" s="178"/>
      <c r="J250" s="179">
        <f>ROUND(I250*H250,2)</f>
        <v>0</v>
      </c>
      <c r="K250" s="175" t="s">
        <v>160</v>
      </c>
      <c r="L250" s="37"/>
      <c r="M250" s="180" t="s">
        <v>19</v>
      </c>
      <c r="N250" s="181" t="s">
        <v>45</v>
      </c>
      <c r="O250" s="59"/>
      <c r="P250" s="182">
        <f>O250*H250</f>
        <v>0</v>
      </c>
      <c r="Q250" s="182">
        <v>0.70699999999999996</v>
      </c>
      <c r="R250" s="182">
        <f>Q250*H250</f>
        <v>0.85900500000000002</v>
      </c>
      <c r="S250" s="182">
        <v>0</v>
      </c>
      <c r="T250" s="183">
        <f>S250*H250</f>
        <v>0</v>
      </c>
      <c r="AR250" s="16" t="s">
        <v>155</v>
      </c>
      <c r="AT250" s="16" t="s">
        <v>151</v>
      </c>
      <c r="AU250" s="16" t="s">
        <v>84</v>
      </c>
      <c r="AY250" s="16" t="s">
        <v>148</v>
      </c>
      <c r="BE250" s="184">
        <f>IF(N250="základní",J250,0)</f>
        <v>0</v>
      </c>
      <c r="BF250" s="184">
        <f>IF(N250="snížená",J250,0)</f>
        <v>0</v>
      </c>
      <c r="BG250" s="184">
        <f>IF(N250="zákl. přenesená",J250,0)</f>
        <v>0</v>
      </c>
      <c r="BH250" s="184">
        <f>IF(N250="sníž. přenesená",J250,0)</f>
        <v>0</v>
      </c>
      <c r="BI250" s="184">
        <f>IF(N250="nulová",J250,0)</f>
        <v>0</v>
      </c>
      <c r="BJ250" s="16" t="s">
        <v>82</v>
      </c>
      <c r="BK250" s="184">
        <f>ROUND(I250*H250,2)</f>
        <v>0</v>
      </c>
      <c r="BL250" s="16" t="s">
        <v>155</v>
      </c>
      <c r="BM250" s="16" t="s">
        <v>369</v>
      </c>
    </row>
    <row r="251" spans="2:65" s="1" customFormat="1" ht="29.25">
      <c r="B251" s="33"/>
      <c r="C251" s="34"/>
      <c r="D251" s="185" t="s">
        <v>181</v>
      </c>
      <c r="E251" s="34"/>
      <c r="F251" s="186" t="s">
        <v>370</v>
      </c>
      <c r="G251" s="34"/>
      <c r="H251" s="34"/>
      <c r="I251" s="102"/>
      <c r="J251" s="34"/>
      <c r="K251" s="34"/>
      <c r="L251" s="37"/>
      <c r="M251" s="187"/>
      <c r="N251" s="59"/>
      <c r="O251" s="59"/>
      <c r="P251" s="59"/>
      <c r="Q251" s="59"/>
      <c r="R251" s="59"/>
      <c r="S251" s="59"/>
      <c r="T251" s="60"/>
      <c r="AT251" s="16" t="s">
        <v>181</v>
      </c>
      <c r="AU251" s="16" t="s">
        <v>84</v>
      </c>
    </row>
    <row r="252" spans="2:65" s="11" customFormat="1" ht="11.25">
      <c r="B252" s="188"/>
      <c r="C252" s="189"/>
      <c r="D252" s="185" t="s">
        <v>168</v>
      </c>
      <c r="E252" s="190" t="s">
        <v>19</v>
      </c>
      <c r="F252" s="191" t="s">
        <v>371</v>
      </c>
      <c r="G252" s="189"/>
      <c r="H252" s="190" t="s">
        <v>19</v>
      </c>
      <c r="I252" s="192"/>
      <c r="J252" s="189"/>
      <c r="K252" s="189"/>
      <c r="L252" s="193"/>
      <c r="M252" s="194"/>
      <c r="N252" s="195"/>
      <c r="O252" s="195"/>
      <c r="P252" s="195"/>
      <c r="Q252" s="195"/>
      <c r="R252" s="195"/>
      <c r="S252" s="195"/>
      <c r="T252" s="196"/>
      <c r="AT252" s="197" t="s">
        <v>168</v>
      </c>
      <c r="AU252" s="197" t="s">
        <v>84</v>
      </c>
      <c r="AV252" s="11" t="s">
        <v>82</v>
      </c>
      <c r="AW252" s="11" t="s">
        <v>35</v>
      </c>
      <c r="AX252" s="11" t="s">
        <v>74</v>
      </c>
      <c r="AY252" s="197" t="s">
        <v>148</v>
      </c>
    </row>
    <row r="253" spans="2:65" s="12" customFormat="1" ht="11.25">
      <c r="B253" s="198"/>
      <c r="C253" s="199"/>
      <c r="D253" s="185" t="s">
        <v>168</v>
      </c>
      <c r="E253" s="200" t="s">
        <v>19</v>
      </c>
      <c r="F253" s="201" t="s">
        <v>372</v>
      </c>
      <c r="G253" s="199"/>
      <c r="H253" s="202">
        <v>1.2150000000000001</v>
      </c>
      <c r="I253" s="203"/>
      <c r="J253" s="199"/>
      <c r="K253" s="199"/>
      <c r="L253" s="204"/>
      <c r="M253" s="205"/>
      <c r="N253" s="206"/>
      <c r="O253" s="206"/>
      <c r="P253" s="206"/>
      <c r="Q253" s="206"/>
      <c r="R253" s="206"/>
      <c r="S253" s="206"/>
      <c r="T253" s="207"/>
      <c r="AT253" s="208" t="s">
        <v>168</v>
      </c>
      <c r="AU253" s="208" t="s">
        <v>84</v>
      </c>
      <c r="AV253" s="12" t="s">
        <v>84</v>
      </c>
      <c r="AW253" s="12" t="s">
        <v>35</v>
      </c>
      <c r="AX253" s="12" t="s">
        <v>82</v>
      </c>
      <c r="AY253" s="208" t="s">
        <v>148</v>
      </c>
    </row>
    <row r="254" spans="2:65" s="1" customFormat="1" ht="16.5" customHeight="1">
      <c r="B254" s="33"/>
      <c r="C254" s="173" t="s">
        <v>373</v>
      </c>
      <c r="D254" s="173" t="s">
        <v>151</v>
      </c>
      <c r="E254" s="174" t="s">
        <v>374</v>
      </c>
      <c r="F254" s="175" t="s">
        <v>375</v>
      </c>
      <c r="G254" s="176" t="s">
        <v>188</v>
      </c>
      <c r="H254" s="177">
        <v>4.2000000000000003E-2</v>
      </c>
      <c r="I254" s="178"/>
      <c r="J254" s="179">
        <f>ROUND(I254*H254,2)</f>
        <v>0</v>
      </c>
      <c r="K254" s="175" t="s">
        <v>160</v>
      </c>
      <c r="L254" s="37"/>
      <c r="M254" s="180" t="s">
        <v>19</v>
      </c>
      <c r="N254" s="181" t="s">
        <v>45</v>
      </c>
      <c r="O254" s="59"/>
      <c r="P254" s="182">
        <f>O254*H254</f>
        <v>0</v>
      </c>
      <c r="Q254" s="182">
        <v>1.06277</v>
      </c>
      <c r="R254" s="182">
        <f>Q254*H254</f>
        <v>4.4636340000000004E-2</v>
      </c>
      <c r="S254" s="182">
        <v>0</v>
      </c>
      <c r="T254" s="183">
        <f>S254*H254</f>
        <v>0</v>
      </c>
      <c r="AR254" s="16" t="s">
        <v>155</v>
      </c>
      <c r="AT254" s="16" t="s">
        <v>151</v>
      </c>
      <c r="AU254" s="16" t="s">
        <v>84</v>
      </c>
      <c r="AY254" s="16" t="s">
        <v>148</v>
      </c>
      <c r="BE254" s="184">
        <f>IF(N254="základní",J254,0)</f>
        <v>0</v>
      </c>
      <c r="BF254" s="184">
        <f>IF(N254="snížená",J254,0)</f>
        <v>0</v>
      </c>
      <c r="BG254" s="184">
        <f>IF(N254="zákl. přenesená",J254,0)</f>
        <v>0</v>
      </c>
      <c r="BH254" s="184">
        <f>IF(N254="sníž. přenesená",J254,0)</f>
        <v>0</v>
      </c>
      <c r="BI254" s="184">
        <f>IF(N254="nulová",J254,0)</f>
        <v>0</v>
      </c>
      <c r="BJ254" s="16" t="s">
        <v>82</v>
      </c>
      <c r="BK254" s="184">
        <f>ROUND(I254*H254,2)</f>
        <v>0</v>
      </c>
      <c r="BL254" s="16" t="s">
        <v>155</v>
      </c>
      <c r="BM254" s="16" t="s">
        <v>376</v>
      </c>
    </row>
    <row r="255" spans="2:65" s="11" customFormat="1" ht="11.25">
      <c r="B255" s="188"/>
      <c r="C255" s="189"/>
      <c r="D255" s="185" t="s">
        <v>168</v>
      </c>
      <c r="E255" s="190" t="s">
        <v>19</v>
      </c>
      <c r="F255" s="191" t="s">
        <v>377</v>
      </c>
      <c r="G255" s="189"/>
      <c r="H255" s="190" t="s">
        <v>19</v>
      </c>
      <c r="I255" s="192"/>
      <c r="J255" s="189"/>
      <c r="K255" s="189"/>
      <c r="L255" s="193"/>
      <c r="M255" s="194"/>
      <c r="N255" s="195"/>
      <c r="O255" s="195"/>
      <c r="P255" s="195"/>
      <c r="Q255" s="195"/>
      <c r="R255" s="195"/>
      <c r="S255" s="195"/>
      <c r="T255" s="196"/>
      <c r="AT255" s="197" t="s">
        <v>168</v>
      </c>
      <c r="AU255" s="197" t="s">
        <v>84</v>
      </c>
      <c r="AV255" s="11" t="s">
        <v>82</v>
      </c>
      <c r="AW255" s="11" t="s">
        <v>35</v>
      </c>
      <c r="AX255" s="11" t="s">
        <v>74</v>
      </c>
      <c r="AY255" s="197" t="s">
        <v>148</v>
      </c>
    </row>
    <row r="256" spans="2:65" s="12" customFormat="1" ht="11.25">
      <c r="B256" s="198"/>
      <c r="C256" s="199"/>
      <c r="D256" s="185" t="s">
        <v>168</v>
      </c>
      <c r="E256" s="200" t="s">
        <v>19</v>
      </c>
      <c r="F256" s="201" t="s">
        <v>378</v>
      </c>
      <c r="G256" s="199"/>
      <c r="H256" s="202">
        <v>2E-3</v>
      </c>
      <c r="I256" s="203"/>
      <c r="J256" s="199"/>
      <c r="K256" s="199"/>
      <c r="L256" s="204"/>
      <c r="M256" s="205"/>
      <c r="N256" s="206"/>
      <c r="O256" s="206"/>
      <c r="P256" s="206"/>
      <c r="Q256" s="206"/>
      <c r="R256" s="206"/>
      <c r="S256" s="206"/>
      <c r="T256" s="207"/>
      <c r="AT256" s="208" t="s">
        <v>168</v>
      </c>
      <c r="AU256" s="208" t="s">
        <v>84</v>
      </c>
      <c r="AV256" s="12" t="s">
        <v>84</v>
      </c>
      <c r="AW256" s="12" t="s">
        <v>35</v>
      </c>
      <c r="AX256" s="12" t="s">
        <v>74</v>
      </c>
      <c r="AY256" s="208" t="s">
        <v>148</v>
      </c>
    </row>
    <row r="257" spans="2:65" s="11" customFormat="1" ht="11.25">
      <c r="B257" s="188"/>
      <c r="C257" s="189"/>
      <c r="D257" s="185" t="s">
        <v>168</v>
      </c>
      <c r="E257" s="190" t="s">
        <v>19</v>
      </c>
      <c r="F257" s="191" t="s">
        <v>379</v>
      </c>
      <c r="G257" s="189"/>
      <c r="H257" s="190" t="s">
        <v>19</v>
      </c>
      <c r="I257" s="192"/>
      <c r="J257" s="189"/>
      <c r="K257" s="189"/>
      <c r="L257" s="193"/>
      <c r="M257" s="194"/>
      <c r="N257" s="195"/>
      <c r="O257" s="195"/>
      <c r="P257" s="195"/>
      <c r="Q257" s="195"/>
      <c r="R257" s="195"/>
      <c r="S257" s="195"/>
      <c r="T257" s="196"/>
      <c r="AT257" s="197" t="s">
        <v>168</v>
      </c>
      <c r="AU257" s="197" t="s">
        <v>84</v>
      </c>
      <c r="AV257" s="11" t="s">
        <v>82</v>
      </c>
      <c r="AW257" s="11" t="s">
        <v>35</v>
      </c>
      <c r="AX257" s="11" t="s">
        <v>74</v>
      </c>
      <c r="AY257" s="197" t="s">
        <v>148</v>
      </c>
    </row>
    <row r="258" spans="2:65" s="12" customFormat="1" ht="11.25">
      <c r="B258" s="198"/>
      <c r="C258" s="199"/>
      <c r="D258" s="185" t="s">
        <v>168</v>
      </c>
      <c r="E258" s="200" t="s">
        <v>19</v>
      </c>
      <c r="F258" s="201" t="s">
        <v>380</v>
      </c>
      <c r="G258" s="199"/>
      <c r="H258" s="202">
        <v>0.04</v>
      </c>
      <c r="I258" s="203"/>
      <c r="J258" s="199"/>
      <c r="K258" s="199"/>
      <c r="L258" s="204"/>
      <c r="M258" s="205"/>
      <c r="N258" s="206"/>
      <c r="O258" s="206"/>
      <c r="P258" s="206"/>
      <c r="Q258" s="206"/>
      <c r="R258" s="206"/>
      <c r="S258" s="206"/>
      <c r="T258" s="207"/>
      <c r="AT258" s="208" t="s">
        <v>168</v>
      </c>
      <c r="AU258" s="208" t="s">
        <v>84</v>
      </c>
      <c r="AV258" s="12" t="s">
        <v>84</v>
      </c>
      <c r="AW258" s="12" t="s">
        <v>35</v>
      </c>
      <c r="AX258" s="12" t="s">
        <v>74</v>
      </c>
      <c r="AY258" s="208" t="s">
        <v>148</v>
      </c>
    </row>
    <row r="259" spans="2:65" s="13" customFormat="1" ht="11.25">
      <c r="B259" s="209"/>
      <c r="C259" s="210"/>
      <c r="D259" s="185" t="s">
        <v>168</v>
      </c>
      <c r="E259" s="211" t="s">
        <v>19</v>
      </c>
      <c r="F259" s="212" t="s">
        <v>275</v>
      </c>
      <c r="G259" s="210"/>
      <c r="H259" s="213">
        <v>4.2000000000000003E-2</v>
      </c>
      <c r="I259" s="214"/>
      <c r="J259" s="210"/>
      <c r="K259" s="210"/>
      <c r="L259" s="215"/>
      <c r="M259" s="216"/>
      <c r="N259" s="217"/>
      <c r="O259" s="217"/>
      <c r="P259" s="217"/>
      <c r="Q259" s="217"/>
      <c r="R259" s="217"/>
      <c r="S259" s="217"/>
      <c r="T259" s="218"/>
      <c r="AT259" s="219" t="s">
        <v>168</v>
      </c>
      <c r="AU259" s="219" t="s">
        <v>84</v>
      </c>
      <c r="AV259" s="13" t="s">
        <v>155</v>
      </c>
      <c r="AW259" s="13" t="s">
        <v>35</v>
      </c>
      <c r="AX259" s="13" t="s">
        <v>82</v>
      </c>
      <c r="AY259" s="219" t="s">
        <v>148</v>
      </c>
    </row>
    <row r="260" spans="2:65" s="10" customFormat="1" ht="22.9" customHeight="1">
      <c r="B260" s="157"/>
      <c r="C260" s="158"/>
      <c r="D260" s="159" t="s">
        <v>73</v>
      </c>
      <c r="E260" s="171" t="s">
        <v>206</v>
      </c>
      <c r="F260" s="171" t="s">
        <v>381</v>
      </c>
      <c r="G260" s="158"/>
      <c r="H260" s="158"/>
      <c r="I260" s="161"/>
      <c r="J260" s="172">
        <f>BK260</f>
        <v>0</v>
      </c>
      <c r="K260" s="158"/>
      <c r="L260" s="163"/>
      <c r="M260" s="164"/>
      <c r="N260" s="165"/>
      <c r="O260" s="165"/>
      <c r="P260" s="166">
        <f>SUM(P261:P419)</f>
        <v>0</v>
      </c>
      <c r="Q260" s="165"/>
      <c r="R260" s="166">
        <f>SUM(R261:R419)</f>
        <v>1.8384828</v>
      </c>
      <c r="S260" s="165"/>
      <c r="T260" s="167">
        <f>SUM(T261:T419)</f>
        <v>170.957728</v>
      </c>
      <c r="AR260" s="168" t="s">
        <v>82</v>
      </c>
      <c r="AT260" s="169" t="s">
        <v>73</v>
      </c>
      <c r="AU260" s="169" t="s">
        <v>82</v>
      </c>
      <c r="AY260" s="168" t="s">
        <v>148</v>
      </c>
      <c r="BK260" s="170">
        <f>SUM(BK261:BK419)</f>
        <v>0</v>
      </c>
    </row>
    <row r="261" spans="2:65" s="1" customFormat="1" ht="16.5" customHeight="1">
      <c r="B261" s="33"/>
      <c r="C261" s="173" t="s">
        <v>382</v>
      </c>
      <c r="D261" s="173" t="s">
        <v>151</v>
      </c>
      <c r="E261" s="174" t="s">
        <v>383</v>
      </c>
      <c r="F261" s="175" t="s">
        <v>384</v>
      </c>
      <c r="G261" s="176" t="s">
        <v>202</v>
      </c>
      <c r="H261" s="177">
        <v>85.3</v>
      </c>
      <c r="I261" s="178"/>
      <c r="J261" s="179">
        <f>ROUND(I261*H261,2)</f>
        <v>0</v>
      </c>
      <c r="K261" s="175" t="s">
        <v>19</v>
      </c>
      <c r="L261" s="37"/>
      <c r="M261" s="180" t="s">
        <v>19</v>
      </c>
      <c r="N261" s="181" t="s">
        <v>45</v>
      </c>
      <c r="O261" s="59"/>
      <c r="P261" s="182">
        <f>O261*H261</f>
        <v>0</v>
      </c>
      <c r="Q261" s="182">
        <v>0</v>
      </c>
      <c r="R261" s="182">
        <f>Q261*H261</f>
        <v>0</v>
      </c>
      <c r="S261" s="182">
        <v>0</v>
      </c>
      <c r="T261" s="183">
        <f>S261*H261</f>
        <v>0</v>
      </c>
      <c r="AR261" s="16" t="s">
        <v>155</v>
      </c>
      <c r="AT261" s="16" t="s">
        <v>151</v>
      </c>
      <c r="AU261" s="16" t="s">
        <v>84</v>
      </c>
      <c r="AY261" s="16" t="s">
        <v>148</v>
      </c>
      <c r="BE261" s="184">
        <f>IF(N261="základní",J261,0)</f>
        <v>0</v>
      </c>
      <c r="BF261" s="184">
        <f>IF(N261="snížená",J261,0)</f>
        <v>0</v>
      </c>
      <c r="BG261" s="184">
        <f>IF(N261="zákl. přenesená",J261,0)</f>
        <v>0</v>
      </c>
      <c r="BH261" s="184">
        <f>IF(N261="sníž. přenesená",J261,0)</f>
        <v>0</v>
      </c>
      <c r="BI261" s="184">
        <f>IF(N261="nulová",J261,0)</f>
        <v>0</v>
      </c>
      <c r="BJ261" s="16" t="s">
        <v>82</v>
      </c>
      <c r="BK261" s="184">
        <f>ROUND(I261*H261,2)</f>
        <v>0</v>
      </c>
      <c r="BL261" s="16" t="s">
        <v>155</v>
      </c>
      <c r="BM261" s="16" t="s">
        <v>385</v>
      </c>
    </row>
    <row r="262" spans="2:65" s="12" customFormat="1" ht="11.25">
      <c r="B262" s="198"/>
      <c r="C262" s="199"/>
      <c r="D262" s="185" t="s">
        <v>168</v>
      </c>
      <c r="E262" s="200" t="s">
        <v>19</v>
      </c>
      <c r="F262" s="201" t="s">
        <v>386</v>
      </c>
      <c r="G262" s="199"/>
      <c r="H262" s="202">
        <v>85.3</v>
      </c>
      <c r="I262" s="203"/>
      <c r="J262" s="199"/>
      <c r="K262" s="199"/>
      <c r="L262" s="204"/>
      <c r="M262" s="205"/>
      <c r="N262" s="206"/>
      <c r="O262" s="206"/>
      <c r="P262" s="206"/>
      <c r="Q262" s="206"/>
      <c r="R262" s="206"/>
      <c r="S262" s="206"/>
      <c r="T262" s="207"/>
      <c r="AT262" s="208" t="s">
        <v>168</v>
      </c>
      <c r="AU262" s="208" t="s">
        <v>84</v>
      </c>
      <c r="AV262" s="12" t="s">
        <v>84</v>
      </c>
      <c r="AW262" s="12" t="s">
        <v>35</v>
      </c>
      <c r="AX262" s="12" t="s">
        <v>82</v>
      </c>
      <c r="AY262" s="208" t="s">
        <v>148</v>
      </c>
    </row>
    <row r="263" spans="2:65" s="1" customFormat="1" ht="16.5" customHeight="1">
      <c r="B263" s="33"/>
      <c r="C263" s="173" t="s">
        <v>387</v>
      </c>
      <c r="D263" s="173" t="s">
        <v>151</v>
      </c>
      <c r="E263" s="174" t="s">
        <v>388</v>
      </c>
      <c r="F263" s="175" t="s">
        <v>389</v>
      </c>
      <c r="G263" s="176" t="s">
        <v>202</v>
      </c>
      <c r="H263" s="177">
        <v>15354</v>
      </c>
      <c r="I263" s="178"/>
      <c r="J263" s="179">
        <f>ROUND(I263*H263,2)</f>
        <v>0</v>
      </c>
      <c r="K263" s="175" t="s">
        <v>19</v>
      </c>
      <c r="L263" s="37"/>
      <c r="M263" s="180" t="s">
        <v>19</v>
      </c>
      <c r="N263" s="181" t="s">
        <v>45</v>
      </c>
      <c r="O263" s="59"/>
      <c r="P263" s="182">
        <f>O263*H263</f>
        <v>0</v>
      </c>
      <c r="Q263" s="182">
        <v>0</v>
      </c>
      <c r="R263" s="182">
        <f>Q263*H263</f>
        <v>0</v>
      </c>
      <c r="S263" s="182">
        <v>0</v>
      </c>
      <c r="T263" s="183">
        <f>S263*H263</f>
        <v>0</v>
      </c>
      <c r="AR263" s="16" t="s">
        <v>155</v>
      </c>
      <c r="AT263" s="16" t="s">
        <v>151</v>
      </c>
      <c r="AU263" s="16" t="s">
        <v>84</v>
      </c>
      <c r="AY263" s="16" t="s">
        <v>148</v>
      </c>
      <c r="BE263" s="184">
        <f>IF(N263="základní",J263,0)</f>
        <v>0</v>
      </c>
      <c r="BF263" s="184">
        <f>IF(N263="snížená",J263,0)</f>
        <v>0</v>
      </c>
      <c r="BG263" s="184">
        <f>IF(N263="zákl. přenesená",J263,0)</f>
        <v>0</v>
      </c>
      <c r="BH263" s="184">
        <f>IF(N263="sníž. přenesená",J263,0)</f>
        <v>0</v>
      </c>
      <c r="BI263" s="184">
        <f>IF(N263="nulová",J263,0)</f>
        <v>0</v>
      </c>
      <c r="BJ263" s="16" t="s">
        <v>82</v>
      </c>
      <c r="BK263" s="184">
        <f>ROUND(I263*H263,2)</f>
        <v>0</v>
      </c>
      <c r="BL263" s="16" t="s">
        <v>155</v>
      </c>
      <c r="BM263" s="16" t="s">
        <v>390</v>
      </c>
    </row>
    <row r="264" spans="2:65" s="12" customFormat="1" ht="11.25">
      <c r="B264" s="198"/>
      <c r="C264" s="199"/>
      <c r="D264" s="185" t="s">
        <v>168</v>
      </c>
      <c r="E264" s="200" t="s">
        <v>19</v>
      </c>
      <c r="F264" s="201" t="s">
        <v>391</v>
      </c>
      <c r="G264" s="199"/>
      <c r="H264" s="202">
        <v>15354</v>
      </c>
      <c r="I264" s="203"/>
      <c r="J264" s="199"/>
      <c r="K264" s="199"/>
      <c r="L264" s="204"/>
      <c r="M264" s="205"/>
      <c r="N264" s="206"/>
      <c r="O264" s="206"/>
      <c r="P264" s="206"/>
      <c r="Q264" s="206"/>
      <c r="R264" s="206"/>
      <c r="S264" s="206"/>
      <c r="T264" s="207"/>
      <c r="AT264" s="208" t="s">
        <v>168</v>
      </c>
      <c r="AU264" s="208" t="s">
        <v>84</v>
      </c>
      <c r="AV264" s="12" t="s">
        <v>84</v>
      </c>
      <c r="AW264" s="12" t="s">
        <v>35</v>
      </c>
      <c r="AX264" s="12" t="s">
        <v>82</v>
      </c>
      <c r="AY264" s="208" t="s">
        <v>148</v>
      </c>
    </row>
    <row r="265" spans="2:65" s="1" customFormat="1" ht="16.5" customHeight="1">
      <c r="B265" s="33"/>
      <c r="C265" s="173" t="s">
        <v>392</v>
      </c>
      <c r="D265" s="173" t="s">
        <v>151</v>
      </c>
      <c r="E265" s="174" t="s">
        <v>393</v>
      </c>
      <c r="F265" s="175" t="s">
        <v>394</v>
      </c>
      <c r="G265" s="176" t="s">
        <v>202</v>
      </c>
      <c r="H265" s="177">
        <v>85.3</v>
      </c>
      <c r="I265" s="178"/>
      <c r="J265" s="179">
        <f>ROUND(I265*H265,2)</f>
        <v>0</v>
      </c>
      <c r="K265" s="175" t="s">
        <v>19</v>
      </c>
      <c r="L265" s="37"/>
      <c r="M265" s="180" t="s">
        <v>19</v>
      </c>
      <c r="N265" s="181" t="s">
        <v>45</v>
      </c>
      <c r="O265" s="59"/>
      <c r="P265" s="182">
        <f>O265*H265</f>
        <v>0</v>
      </c>
      <c r="Q265" s="182">
        <v>0</v>
      </c>
      <c r="R265" s="182">
        <f>Q265*H265</f>
        <v>0</v>
      </c>
      <c r="S265" s="182">
        <v>0</v>
      </c>
      <c r="T265" s="183">
        <f>S265*H265</f>
        <v>0</v>
      </c>
      <c r="AR265" s="16" t="s">
        <v>155</v>
      </c>
      <c r="AT265" s="16" t="s">
        <v>151</v>
      </c>
      <c r="AU265" s="16" t="s">
        <v>84</v>
      </c>
      <c r="AY265" s="16" t="s">
        <v>148</v>
      </c>
      <c r="BE265" s="184">
        <f>IF(N265="základní",J265,0)</f>
        <v>0</v>
      </c>
      <c r="BF265" s="184">
        <f>IF(N265="snížená",J265,0)</f>
        <v>0</v>
      </c>
      <c r="BG265" s="184">
        <f>IF(N265="zákl. přenesená",J265,0)</f>
        <v>0</v>
      </c>
      <c r="BH265" s="184">
        <f>IF(N265="sníž. přenesená",J265,0)</f>
        <v>0</v>
      </c>
      <c r="BI265" s="184">
        <f>IF(N265="nulová",J265,0)</f>
        <v>0</v>
      </c>
      <c r="BJ265" s="16" t="s">
        <v>82</v>
      </c>
      <c r="BK265" s="184">
        <f>ROUND(I265*H265,2)</f>
        <v>0</v>
      </c>
      <c r="BL265" s="16" t="s">
        <v>155</v>
      </c>
      <c r="BM265" s="16" t="s">
        <v>395</v>
      </c>
    </row>
    <row r="266" spans="2:65" s="1" customFormat="1" ht="16.5" customHeight="1">
      <c r="B266" s="33"/>
      <c r="C266" s="173" t="s">
        <v>396</v>
      </c>
      <c r="D266" s="173" t="s">
        <v>151</v>
      </c>
      <c r="E266" s="174" t="s">
        <v>397</v>
      </c>
      <c r="F266" s="175" t="s">
        <v>398</v>
      </c>
      <c r="G266" s="176" t="s">
        <v>399</v>
      </c>
      <c r="H266" s="177">
        <v>1</v>
      </c>
      <c r="I266" s="178"/>
      <c r="J266" s="179">
        <f>ROUND(I266*H266,2)</f>
        <v>0</v>
      </c>
      <c r="K266" s="175" t="s">
        <v>19</v>
      </c>
      <c r="L266" s="37"/>
      <c r="M266" s="180" t="s">
        <v>19</v>
      </c>
      <c r="N266" s="181" t="s">
        <v>45</v>
      </c>
      <c r="O266" s="59"/>
      <c r="P266" s="182">
        <f>O266*H266</f>
        <v>0</v>
      </c>
      <c r="Q266" s="182">
        <v>0</v>
      </c>
      <c r="R266" s="182">
        <f>Q266*H266</f>
        <v>0</v>
      </c>
      <c r="S266" s="182">
        <v>0</v>
      </c>
      <c r="T266" s="183">
        <f>S266*H266</f>
        <v>0</v>
      </c>
      <c r="AR266" s="16" t="s">
        <v>155</v>
      </c>
      <c r="AT266" s="16" t="s">
        <v>151</v>
      </c>
      <c r="AU266" s="16" t="s">
        <v>84</v>
      </c>
      <c r="AY266" s="16" t="s">
        <v>148</v>
      </c>
      <c r="BE266" s="184">
        <f>IF(N266="základní",J266,0)</f>
        <v>0</v>
      </c>
      <c r="BF266" s="184">
        <f>IF(N266="snížená",J266,0)</f>
        <v>0</v>
      </c>
      <c r="BG266" s="184">
        <f>IF(N266="zákl. přenesená",J266,0)</f>
        <v>0</v>
      </c>
      <c r="BH266" s="184">
        <f>IF(N266="sníž. přenesená",J266,0)</f>
        <v>0</v>
      </c>
      <c r="BI266" s="184">
        <f>IF(N266="nulová",J266,0)</f>
        <v>0</v>
      </c>
      <c r="BJ266" s="16" t="s">
        <v>82</v>
      </c>
      <c r="BK266" s="184">
        <f>ROUND(I266*H266,2)</f>
        <v>0</v>
      </c>
      <c r="BL266" s="16" t="s">
        <v>155</v>
      </c>
      <c r="BM266" s="16" t="s">
        <v>400</v>
      </c>
    </row>
    <row r="267" spans="2:65" s="1" customFormat="1" ht="16.5" customHeight="1">
      <c r="B267" s="33"/>
      <c r="C267" s="173" t="s">
        <v>401</v>
      </c>
      <c r="D267" s="173" t="s">
        <v>151</v>
      </c>
      <c r="E267" s="174" t="s">
        <v>402</v>
      </c>
      <c r="F267" s="175" t="s">
        <v>403</v>
      </c>
      <c r="G267" s="176" t="s">
        <v>399</v>
      </c>
      <c r="H267" s="177">
        <v>180</v>
      </c>
      <c r="I267" s="178"/>
      <c r="J267" s="179">
        <f>ROUND(I267*H267,2)</f>
        <v>0</v>
      </c>
      <c r="K267" s="175" t="s">
        <v>19</v>
      </c>
      <c r="L267" s="37"/>
      <c r="M267" s="180" t="s">
        <v>19</v>
      </c>
      <c r="N267" s="181" t="s">
        <v>45</v>
      </c>
      <c r="O267" s="59"/>
      <c r="P267" s="182">
        <f>O267*H267</f>
        <v>0</v>
      </c>
      <c r="Q267" s="182">
        <v>0</v>
      </c>
      <c r="R267" s="182">
        <f>Q267*H267</f>
        <v>0</v>
      </c>
      <c r="S267" s="182">
        <v>0</v>
      </c>
      <c r="T267" s="183">
        <f>S267*H267</f>
        <v>0</v>
      </c>
      <c r="AR267" s="16" t="s">
        <v>155</v>
      </c>
      <c r="AT267" s="16" t="s">
        <v>151</v>
      </c>
      <c r="AU267" s="16" t="s">
        <v>84</v>
      </c>
      <c r="AY267" s="16" t="s">
        <v>148</v>
      </c>
      <c r="BE267" s="184">
        <f>IF(N267="základní",J267,0)</f>
        <v>0</v>
      </c>
      <c r="BF267" s="184">
        <f>IF(N267="snížená",J267,0)</f>
        <v>0</v>
      </c>
      <c r="BG267" s="184">
        <f>IF(N267="zákl. přenesená",J267,0)</f>
        <v>0</v>
      </c>
      <c r="BH267" s="184">
        <f>IF(N267="sníž. přenesená",J267,0)</f>
        <v>0</v>
      </c>
      <c r="BI267" s="184">
        <f>IF(N267="nulová",J267,0)</f>
        <v>0</v>
      </c>
      <c r="BJ267" s="16" t="s">
        <v>82</v>
      </c>
      <c r="BK267" s="184">
        <f>ROUND(I267*H267,2)</f>
        <v>0</v>
      </c>
      <c r="BL267" s="16" t="s">
        <v>155</v>
      </c>
      <c r="BM267" s="16" t="s">
        <v>404</v>
      </c>
    </row>
    <row r="268" spans="2:65" s="12" customFormat="1" ht="11.25">
      <c r="B268" s="198"/>
      <c r="C268" s="199"/>
      <c r="D268" s="185" t="s">
        <v>168</v>
      </c>
      <c r="E268" s="200" t="s">
        <v>19</v>
      </c>
      <c r="F268" s="201" t="s">
        <v>405</v>
      </c>
      <c r="G268" s="199"/>
      <c r="H268" s="202">
        <v>180</v>
      </c>
      <c r="I268" s="203"/>
      <c r="J268" s="199"/>
      <c r="K268" s="199"/>
      <c r="L268" s="204"/>
      <c r="M268" s="205"/>
      <c r="N268" s="206"/>
      <c r="O268" s="206"/>
      <c r="P268" s="206"/>
      <c r="Q268" s="206"/>
      <c r="R268" s="206"/>
      <c r="S268" s="206"/>
      <c r="T268" s="207"/>
      <c r="AT268" s="208" t="s">
        <v>168</v>
      </c>
      <c r="AU268" s="208" t="s">
        <v>84</v>
      </c>
      <c r="AV268" s="12" t="s">
        <v>84</v>
      </c>
      <c r="AW268" s="12" t="s">
        <v>35</v>
      </c>
      <c r="AX268" s="12" t="s">
        <v>82</v>
      </c>
      <c r="AY268" s="208" t="s">
        <v>148</v>
      </c>
    </row>
    <row r="269" spans="2:65" s="1" customFormat="1" ht="16.5" customHeight="1">
      <c r="B269" s="33"/>
      <c r="C269" s="173" t="s">
        <v>406</v>
      </c>
      <c r="D269" s="173" t="s">
        <v>151</v>
      </c>
      <c r="E269" s="174" t="s">
        <v>407</v>
      </c>
      <c r="F269" s="175" t="s">
        <v>408</v>
      </c>
      <c r="G269" s="176" t="s">
        <v>399</v>
      </c>
      <c r="H269" s="177">
        <v>1</v>
      </c>
      <c r="I269" s="178"/>
      <c r="J269" s="179">
        <f>ROUND(I269*H269,2)</f>
        <v>0</v>
      </c>
      <c r="K269" s="175" t="s">
        <v>19</v>
      </c>
      <c r="L269" s="37"/>
      <c r="M269" s="180" t="s">
        <v>19</v>
      </c>
      <c r="N269" s="181" t="s">
        <v>45</v>
      </c>
      <c r="O269" s="59"/>
      <c r="P269" s="182">
        <f>O269*H269</f>
        <v>0</v>
      </c>
      <c r="Q269" s="182">
        <v>0</v>
      </c>
      <c r="R269" s="182">
        <f>Q269*H269</f>
        <v>0</v>
      </c>
      <c r="S269" s="182">
        <v>0</v>
      </c>
      <c r="T269" s="183">
        <f>S269*H269</f>
        <v>0</v>
      </c>
      <c r="AR269" s="16" t="s">
        <v>155</v>
      </c>
      <c r="AT269" s="16" t="s">
        <v>151</v>
      </c>
      <c r="AU269" s="16" t="s">
        <v>84</v>
      </c>
      <c r="AY269" s="16" t="s">
        <v>148</v>
      </c>
      <c r="BE269" s="184">
        <f>IF(N269="základní",J269,0)</f>
        <v>0</v>
      </c>
      <c r="BF269" s="184">
        <f>IF(N269="snížená",J269,0)</f>
        <v>0</v>
      </c>
      <c r="BG269" s="184">
        <f>IF(N269="zákl. přenesená",J269,0)</f>
        <v>0</v>
      </c>
      <c r="BH269" s="184">
        <f>IF(N269="sníž. přenesená",J269,0)</f>
        <v>0</v>
      </c>
      <c r="BI269" s="184">
        <f>IF(N269="nulová",J269,0)</f>
        <v>0</v>
      </c>
      <c r="BJ269" s="16" t="s">
        <v>82</v>
      </c>
      <c r="BK269" s="184">
        <f>ROUND(I269*H269,2)</f>
        <v>0</v>
      </c>
      <c r="BL269" s="16" t="s">
        <v>155</v>
      </c>
      <c r="BM269" s="16" t="s">
        <v>409</v>
      </c>
    </row>
    <row r="270" spans="2:65" s="1" customFormat="1" ht="16.5" customHeight="1">
      <c r="B270" s="33"/>
      <c r="C270" s="173" t="s">
        <v>410</v>
      </c>
      <c r="D270" s="173" t="s">
        <v>151</v>
      </c>
      <c r="E270" s="174" t="s">
        <v>411</v>
      </c>
      <c r="F270" s="175" t="s">
        <v>412</v>
      </c>
      <c r="G270" s="176" t="s">
        <v>179</v>
      </c>
      <c r="H270" s="177">
        <v>5.04</v>
      </c>
      <c r="I270" s="178"/>
      <c r="J270" s="179">
        <f>ROUND(I270*H270,2)</f>
        <v>0</v>
      </c>
      <c r="K270" s="175" t="s">
        <v>19</v>
      </c>
      <c r="L270" s="37"/>
      <c r="M270" s="180" t="s">
        <v>19</v>
      </c>
      <c r="N270" s="181" t="s">
        <v>45</v>
      </c>
      <c r="O270" s="59"/>
      <c r="P270" s="182">
        <f>O270*H270</f>
        <v>0</v>
      </c>
      <c r="Q270" s="182">
        <v>0</v>
      </c>
      <c r="R270" s="182">
        <f>Q270*H270</f>
        <v>0</v>
      </c>
      <c r="S270" s="182">
        <v>0</v>
      </c>
      <c r="T270" s="183">
        <f>S270*H270</f>
        <v>0</v>
      </c>
      <c r="AR270" s="16" t="s">
        <v>155</v>
      </c>
      <c r="AT270" s="16" t="s">
        <v>151</v>
      </c>
      <c r="AU270" s="16" t="s">
        <v>84</v>
      </c>
      <c r="AY270" s="16" t="s">
        <v>148</v>
      </c>
      <c r="BE270" s="184">
        <f>IF(N270="základní",J270,0)</f>
        <v>0</v>
      </c>
      <c r="BF270" s="184">
        <f>IF(N270="snížená",J270,0)</f>
        <v>0</v>
      </c>
      <c r="BG270" s="184">
        <f>IF(N270="zákl. přenesená",J270,0)</f>
        <v>0</v>
      </c>
      <c r="BH270" s="184">
        <f>IF(N270="sníž. přenesená",J270,0)</f>
        <v>0</v>
      </c>
      <c r="BI270" s="184">
        <f>IF(N270="nulová",J270,0)</f>
        <v>0</v>
      </c>
      <c r="BJ270" s="16" t="s">
        <v>82</v>
      </c>
      <c r="BK270" s="184">
        <f>ROUND(I270*H270,2)</f>
        <v>0</v>
      </c>
      <c r="BL270" s="16" t="s">
        <v>155</v>
      </c>
      <c r="BM270" s="16" t="s">
        <v>413</v>
      </c>
    </row>
    <row r="271" spans="2:65" s="12" customFormat="1" ht="11.25">
      <c r="B271" s="198"/>
      <c r="C271" s="199"/>
      <c r="D271" s="185" t="s">
        <v>168</v>
      </c>
      <c r="E271" s="200" t="s">
        <v>19</v>
      </c>
      <c r="F271" s="201" t="s">
        <v>414</v>
      </c>
      <c r="G271" s="199"/>
      <c r="H271" s="202">
        <v>5.04</v>
      </c>
      <c r="I271" s="203"/>
      <c r="J271" s="199"/>
      <c r="K271" s="199"/>
      <c r="L271" s="204"/>
      <c r="M271" s="205"/>
      <c r="N271" s="206"/>
      <c r="O271" s="206"/>
      <c r="P271" s="206"/>
      <c r="Q271" s="206"/>
      <c r="R271" s="206"/>
      <c r="S271" s="206"/>
      <c r="T271" s="207"/>
      <c r="AT271" s="208" t="s">
        <v>168</v>
      </c>
      <c r="AU271" s="208" t="s">
        <v>84</v>
      </c>
      <c r="AV271" s="12" t="s">
        <v>84</v>
      </c>
      <c r="AW271" s="12" t="s">
        <v>35</v>
      </c>
      <c r="AX271" s="12" t="s">
        <v>82</v>
      </c>
      <c r="AY271" s="208" t="s">
        <v>148</v>
      </c>
    </row>
    <row r="272" spans="2:65" s="1" customFormat="1" ht="16.5" customHeight="1">
      <c r="B272" s="33"/>
      <c r="C272" s="173" t="s">
        <v>415</v>
      </c>
      <c r="D272" s="173" t="s">
        <v>151</v>
      </c>
      <c r="E272" s="174" t="s">
        <v>416</v>
      </c>
      <c r="F272" s="175" t="s">
        <v>417</v>
      </c>
      <c r="G272" s="176" t="s">
        <v>179</v>
      </c>
      <c r="H272" s="177">
        <v>5.04</v>
      </c>
      <c r="I272" s="178"/>
      <c r="J272" s="179">
        <f>ROUND(I272*H272,2)</f>
        <v>0</v>
      </c>
      <c r="K272" s="175" t="s">
        <v>19</v>
      </c>
      <c r="L272" s="37"/>
      <c r="M272" s="180" t="s">
        <v>19</v>
      </c>
      <c r="N272" s="181" t="s">
        <v>45</v>
      </c>
      <c r="O272" s="59"/>
      <c r="P272" s="182">
        <f>O272*H272</f>
        <v>0</v>
      </c>
      <c r="Q272" s="182">
        <v>0</v>
      </c>
      <c r="R272" s="182">
        <f>Q272*H272</f>
        <v>0</v>
      </c>
      <c r="S272" s="182">
        <v>0</v>
      </c>
      <c r="T272" s="183">
        <f>S272*H272</f>
        <v>0</v>
      </c>
      <c r="AR272" s="16" t="s">
        <v>155</v>
      </c>
      <c r="AT272" s="16" t="s">
        <v>151</v>
      </c>
      <c r="AU272" s="16" t="s">
        <v>84</v>
      </c>
      <c r="AY272" s="16" t="s">
        <v>148</v>
      </c>
      <c r="BE272" s="184">
        <f>IF(N272="základní",J272,0)</f>
        <v>0</v>
      </c>
      <c r="BF272" s="184">
        <f>IF(N272="snížená",J272,0)</f>
        <v>0</v>
      </c>
      <c r="BG272" s="184">
        <f>IF(N272="zákl. přenesená",J272,0)</f>
        <v>0</v>
      </c>
      <c r="BH272" s="184">
        <f>IF(N272="sníž. přenesená",J272,0)</f>
        <v>0</v>
      </c>
      <c r="BI272" s="184">
        <f>IF(N272="nulová",J272,0)</f>
        <v>0</v>
      </c>
      <c r="BJ272" s="16" t="s">
        <v>82</v>
      </c>
      <c r="BK272" s="184">
        <f>ROUND(I272*H272,2)</f>
        <v>0</v>
      </c>
      <c r="BL272" s="16" t="s">
        <v>155</v>
      </c>
      <c r="BM272" s="16" t="s">
        <v>418</v>
      </c>
    </row>
    <row r="273" spans="2:65" s="1" customFormat="1" ht="16.5" customHeight="1">
      <c r="B273" s="33"/>
      <c r="C273" s="173" t="s">
        <v>419</v>
      </c>
      <c r="D273" s="173" t="s">
        <v>151</v>
      </c>
      <c r="E273" s="174" t="s">
        <v>420</v>
      </c>
      <c r="F273" s="175" t="s">
        <v>421</v>
      </c>
      <c r="G273" s="176" t="s">
        <v>179</v>
      </c>
      <c r="H273" s="177">
        <v>776.25</v>
      </c>
      <c r="I273" s="178"/>
      <c r="J273" s="179">
        <f>ROUND(I273*H273,2)</f>
        <v>0</v>
      </c>
      <c r="K273" s="175" t="s">
        <v>19</v>
      </c>
      <c r="L273" s="37"/>
      <c r="M273" s="180" t="s">
        <v>19</v>
      </c>
      <c r="N273" s="181" t="s">
        <v>45</v>
      </c>
      <c r="O273" s="59"/>
      <c r="P273" s="182">
        <f>O273*H273</f>
        <v>0</v>
      </c>
      <c r="Q273" s="182">
        <v>0</v>
      </c>
      <c r="R273" s="182">
        <f>Q273*H273</f>
        <v>0</v>
      </c>
      <c r="S273" s="182">
        <v>0</v>
      </c>
      <c r="T273" s="183">
        <f>S273*H273</f>
        <v>0</v>
      </c>
      <c r="AR273" s="16" t="s">
        <v>155</v>
      </c>
      <c r="AT273" s="16" t="s">
        <v>151</v>
      </c>
      <c r="AU273" s="16" t="s">
        <v>84</v>
      </c>
      <c r="AY273" s="16" t="s">
        <v>148</v>
      </c>
      <c r="BE273" s="184">
        <f>IF(N273="základní",J273,0)</f>
        <v>0</v>
      </c>
      <c r="BF273" s="184">
        <f>IF(N273="snížená",J273,0)</f>
        <v>0</v>
      </c>
      <c r="BG273" s="184">
        <f>IF(N273="zákl. přenesená",J273,0)</f>
        <v>0</v>
      </c>
      <c r="BH273" s="184">
        <f>IF(N273="sníž. přenesená",J273,0)</f>
        <v>0</v>
      </c>
      <c r="BI273" s="184">
        <f>IF(N273="nulová",J273,0)</f>
        <v>0</v>
      </c>
      <c r="BJ273" s="16" t="s">
        <v>82</v>
      </c>
      <c r="BK273" s="184">
        <f>ROUND(I273*H273,2)</f>
        <v>0</v>
      </c>
      <c r="BL273" s="16" t="s">
        <v>155</v>
      </c>
      <c r="BM273" s="16" t="s">
        <v>422</v>
      </c>
    </row>
    <row r="274" spans="2:65" s="12" customFormat="1" ht="11.25">
      <c r="B274" s="198"/>
      <c r="C274" s="199"/>
      <c r="D274" s="185" t="s">
        <v>168</v>
      </c>
      <c r="E274" s="200" t="s">
        <v>19</v>
      </c>
      <c r="F274" s="201" t="s">
        <v>423</v>
      </c>
      <c r="G274" s="199"/>
      <c r="H274" s="202">
        <v>776.25</v>
      </c>
      <c r="I274" s="203"/>
      <c r="J274" s="199"/>
      <c r="K274" s="199"/>
      <c r="L274" s="204"/>
      <c r="M274" s="205"/>
      <c r="N274" s="206"/>
      <c r="O274" s="206"/>
      <c r="P274" s="206"/>
      <c r="Q274" s="206"/>
      <c r="R274" s="206"/>
      <c r="S274" s="206"/>
      <c r="T274" s="207"/>
      <c r="AT274" s="208" t="s">
        <v>168</v>
      </c>
      <c r="AU274" s="208" t="s">
        <v>84</v>
      </c>
      <c r="AV274" s="12" t="s">
        <v>84</v>
      </c>
      <c r="AW274" s="12" t="s">
        <v>35</v>
      </c>
      <c r="AX274" s="12" t="s">
        <v>82</v>
      </c>
      <c r="AY274" s="208" t="s">
        <v>148</v>
      </c>
    </row>
    <row r="275" spans="2:65" s="1" customFormat="1" ht="16.5" customHeight="1">
      <c r="B275" s="33"/>
      <c r="C275" s="173" t="s">
        <v>424</v>
      </c>
      <c r="D275" s="173" t="s">
        <v>151</v>
      </c>
      <c r="E275" s="174" t="s">
        <v>425</v>
      </c>
      <c r="F275" s="175" t="s">
        <v>426</v>
      </c>
      <c r="G275" s="176" t="s">
        <v>179</v>
      </c>
      <c r="H275" s="177">
        <v>139725</v>
      </c>
      <c r="I275" s="178"/>
      <c r="J275" s="179">
        <f>ROUND(I275*H275,2)</f>
        <v>0</v>
      </c>
      <c r="K275" s="175" t="s">
        <v>19</v>
      </c>
      <c r="L275" s="37"/>
      <c r="M275" s="180" t="s">
        <v>19</v>
      </c>
      <c r="N275" s="181" t="s">
        <v>45</v>
      </c>
      <c r="O275" s="59"/>
      <c r="P275" s="182">
        <f>O275*H275</f>
        <v>0</v>
      </c>
      <c r="Q275" s="182">
        <v>0</v>
      </c>
      <c r="R275" s="182">
        <f>Q275*H275</f>
        <v>0</v>
      </c>
      <c r="S275" s="182">
        <v>0</v>
      </c>
      <c r="T275" s="183">
        <f>S275*H275</f>
        <v>0</v>
      </c>
      <c r="AR275" s="16" t="s">
        <v>155</v>
      </c>
      <c r="AT275" s="16" t="s">
        <v>151</v>
      </c>
      <c r="AU275" s="16" t="s">
        <v>84</v>
      </c>
      <c r="AY275" s="16" t="s">
        <v>148</v>
      </c>
      <c r="BE275" s="184">
        <f>IF(N275="základní",J275,0)</f>
        <v>0</v>
      </c>
      <c r="BF275" s="184">
        <f>IF(N275="snížená",J275,0)</f>
        <v>0</v>
      </c>
      <c r="BG275" s="184">
        <f>IF(N275="zákl. přenesená",J275,0)</f>
        <v>0</v>
      </c>
      <c r="BH275" s="184">
        <f>IF(N275="sníž. přenesená",J275,0)</f>
        <v>0</v>
      </c>
      <c r="BI275" s="184">
        <f>IF(N275="nulová",J275,0)</f>
        <v>0</v>
      </c>
      <c r="BJ275" s="16" t="s">
        <v>82</v>
      </c>
      <c r="BK275" s="184">
        <f>ROUND(I275*H275,2)</f>
        <v>0</v>
      </c>
      <c r="BL275" s="16" t="s">
        <v>155</v>
      </c>
      <c r="BM275" s="16" t="s">
        <v>427</v>
      </c>
    </row>
    <row r="276" spans="2:65" s="12" customFormat="1" ht="11.25">
      <c r="B276" s="198"/>
      <c r="C276" s="199"/>
      <c r="D276" s="185" t="s">
        <v>168</v>
      </c>
      <c r="E276" s="200" t="s">
        <v>19</v>
      </c>
      <c r="F276" s="201" t="s">
        <v>428</v>
      </c>
      <c r="G276" s="199"/>
      <c r="H276" s="202">
        <v>139725</v>
      </c>
      <c r="I276" s="203"/>
      <c r="J276" s="199"/>
      <c r="K276" s="199"/>
      <c r="L276" s="204"/>
      <c r="M276" s="205"/>
      <c r="N276" s="206"/>
      <c r="O276" s="206"/>
      <c r="P276" s="206"/>
      <c r="Q276" s="206"/>
      <c r="R276" s="206"/>
      <c r="S276" s="206"/>
      <c r="T276" s="207"/>
      <c r="AT276" s="208" t="s">
        <v>168</v>
      </c>
      <c r="AU276" s="208" t="s">
        <v>84</v>
      </c>
      <c r="AV276" s="12" t="s">
        <v>84</v>
      </c>
      <c r="AW276" s="12" t="s">
        <v>35</v>
      </c>
      <c r="AX276" s="12" t="s">
        <v>82</v>
      </c>
      <c r="AY276" s="208" t="s">
        <v>148</v>
      </c>
    </row>
    <row r="277" spans="2:65" s="1" customFormat="1" ht="16.5" customHeight="1">
      <c r="B277" s="33"/>
      <c r="C277" s="173" t="s">
        <v>429</v>
      </c>
      <c r="D277" s="173" t="s">
        <v>151</v>
      </c>
      <c r="E277" s="174" t="s">
        <v>430</v>
      </c>
      <c r="F277" s="175" t="s">
        <v>431</v>
      </c>
      <c r="G277" s="176" t="s">
        <v>179</v>
      </c>
      <c r="H277" s="177">
        <v>776.25</v>
      </c>
      <c r="I277" s="178"/>
      <c r="J277" s="179">
        <f>ROUND(I277*H277,2)</f>
        <v>0</v>
      </c>
      <c r="K277" s="175" t="s">
        <v>19</v>
      </c>
      <c r="L277" s="37"/>
      <c r="M277" s="180" t="s">
        <v>19</v>
      </c>
      <c r="N277" s="181" t="s">
        <v>45</v>
      </c>
      <c r="O277" s="59"/>
      <c r="P277" s="182">
        <f>O277*H277</f>
        <v>0</v>
      </c>
      <c r="Q277" s="182">
        <v>0</v>
      </c>
      <c r="R277" s="182">
        <f>Q277*H277</f>
        <v>0</v>
      </c>
      <c r="S277" s="182">
        <v>0</v>
      </c>
      <c r="T277" s="183">
        <f>S277*H277</f>
        <v>0</v>
      </c>
      <c r="AR277" s="16" t="s">
        <v>155</v>
      </c>
      <c r="AT277" s="16" t="s">
        <v>151</v>
      </c>
      <c r="AU277" s="16" t="s">
        <v>84</v>
      </c>
      <c r="AY277" s="16" t="s">
        <v>148</v>
      </c>
      <c r="BE277" s="184">
        <f>IF(N277="základní",J277,0)</f>
        <v>0</v>
      </c>
      <c r="BF277" s="184">
        <f>IF(N277="snížená",J277,0)</f>
        <v>0</v>
      </c>
      <c r="BG277" s="184">
        <f>IF(N277="zákl. přenesená",J277,0)</f>
        <v>0</v>
      </c>
      <c r="BH277" s="184">
        <f>IF(N277="sníž. přenesená",J277,0)</f>
        <v>0</v>
      </c>
      <c r="BI277" s="184">
        <f>IF(N277="nulová",J277,0)</f>
        <v>0</v>
      </c>
      <c r="BJ277" s="16" t="s">
        <v>82</v>
      </c>
      <c r="BK277" s="184">
        <f>ROUND(I277*H277,2)</f>
        <v>0</v>
      </c>
      <c r="BL277" s="16" t="s">
        <v>155</v>
      </c>
      <c r="BM277" s="16" t="s">
        <v>432</v>
      </c>
    </row>
    <row r="278" spans="2:65" s="12" customFormat="1" ht="11.25">
      <c r="B278" s="198"/>
      <c r="C278" s="199"/>
      <c r="D278" s="185" t="s">
        <v>168</v>
      </c>
      <c r="E278" s="200" t="s">
        <v>19</v>
      </c>
      <c r="F278" s="201" t="s">
        <v>423</v>
      </c>
      <c r="G278" s="199"/>
      <c r="H278" s="202">
        <v>776.25</v>
      </c>
      <c r="I278" s="203"/>
      <c r="J278" s="199"/>
      <c r="K278" s="199"/>
      <c r="L278" s="204"/>
      <c r="M278" s="205"/>
      <c r="N278" s="206"/>
      <c r="O278" s="206"/>
      <c r="P278" s="206"/>
      <c r="Q278" s="206"/>
      <c r="R278" s="206"/>
      <c r="S278" s="206"/>
      <c r="T278" s="207"/>
      <c r="AT278" s="208" t="s">
        <v>168</v>
      </c>
      <c r="AU278" s="208" t="s">
        <v>84</v>
      </c>
      <c r="AV278" s="12" t="s">
        <v>84</v>
      </c>
      <c r="AW278" s="12" t="s">
        <v>35</v>
      </c>
      <c r="AX278" s="12" t="s">
        <v>82</v>
      </c>
      <c r="AY278" s="208" t="s">
        <v>148</v>
      </c>
    </row>
    <row r="279" spans="2:65" s="1" customFormat="1" ht="16.5" customHeight="1">
      <c r="B279" s="33"/>
      <c r="C279" s="173" t="s">
        <v>433</v>
      </c>
      <c r="D279" s="173" t="s">
        <v>151</v>
      </c>
      <c r="E279" s="174" t="s">
        <v>434</v>
      </c>
      <c r="F279" s="175" t="s">
        <v>435</v>
      </c>
      <c r="G279" s="176" t="s">
        <v>436</v>
      </c>
      <c r="H279" s="177">
        <v>26</v>
      </c>
      <c r="I279" s="178"/>
      <c r="J279" s="179">
        <f>ROUND(I279*H279,2)</f>
        <v>0</v>
      </c>
      <c r="K279" s="175" t="s">
        <v>19</v>
      </c>
      <c r="L279" s="37"/>
      <c r="M279" s="180" t="s">
        <v>19</v>
      </c>
      <c r="N279" s="181" t="s">
        <v>45</v>
      </c>
      <c r="O279" s="59"/>
      <c r="P279" s="182">
        <f>O279*H279</f>
        <v>0</v>
      </c>
      <c r="Q279" s="182">
        <v>0</v>
      </c>
      <c r="R279" s="182">
        <f>Q279*H279</f>
        <v>0</v>
      </c>
      <c r="S279" s="182">
        <v>0</v>
      </c>
      <c r="T279" s="183">
        <f>S279*H279</f>
        <v>0</v>
      </c>
      <c r="AR279" s="16" t="s">
        <v>155</v>
      </c>
      <c r="AT279" s="16" t="s">
        <v>151</v>
      </c>
      <c r="AU279" s="16" t="s">
        <v>84</v>
      </c>
      <c r="AY279" s="16" t="s">
        <v>148</v>
      </c>
      <c r="BE279" s="184">
        <f>IF(N279="základní",J279,0)</f>
        <v>0</v>
      </c>
      <c r="BF279" s="184">
        <f>IF(N279="snížená",J279,0)</f>
        <v>0</v>
      </c>
      <c r="BG279" s="184">
        <f>IF(N279="zákl. přenesená",J279,0)</f>
        <v>0</v>
      </c>
      <c r="BH279" s="184">
        <f>IF(N279="sníž. přenesená",J279,0)</f>
        <v>0</v>
      </c>
      <c r="BI279" s="184">
        <f>IF(N279="nulová",J279,0)</f>
        <v>0</v>
      </c>
      <c r="BJ279" s="16" t="s">
        <v>82</v>
      </c>
      <c r="BK279" s="184">
        <f>ROUND(I279*H279,2)</f>
        <v>0</v>
      </c>
      <c r="BL279" s="16" t="s">
        <v>155</v>
      </c>
      <c r="BM279" s="16" t="s">
        <v>437</v>
      </c>
    </row>
    <row r="280" spans="2:65" s="1" customFormat="1" ht="16.5" customHeight="1">
      <c r="B280" s="33"/>
      <c r="C280" s="173" t="s">
        <v>438</v>
      </c>
      <c r="D280" s="173" t="s">
        <v>151</v>
      </c>
      <c r="E280" s="174" t="s">
        <v>439</v>
      </c>
      <c r="F280" s="175" t="s">
        <v>440</v>
      </c>
      <c r="G280" s="176" t="s">
        <v>179</v>
      </c>
      <c r="H280" s="177">
        <v>136.47999999999999</v>
      </c>
      <c r="I280" s="178"/>
      <c r="J280" s="179">
        <f>ROUND(I280*H280,2)</f>
        <v>0</v>
      </c>
      <c r="K280" s="175" t="s">
        <v>160</v>
      </c>
      <c r="L280" s="37"/>
      <c r="M280" s="180" t="s">
        <v>19</v>
      </c>
      <c r="N280" s="181" t="s">
        <v>45</v>
      </c>
      <c r="O280" s="59"/>
      <c r="P280" s="182">
        <f>O280*H280</f>
        <v>0</v>
      </c>
      <c r="Q280" s="182">
        <v>0</v>
      </c>
      <c r="R280" s="182">
        <f>Q280*H280</f>
        <v>0</v>
      </c>
      <c r="S280" s="182">
        <v>0</v>
      </c>
      <c r="T280" s="183">
        <f>S280*H280</f>
        <v>0</v>
      </c>
      <c r="AR280" s="16" t="s">
        <v>155</v>
      </c>
      <c r="AT280" s="16" t="s">
        <v>151</v>
      </c>
      <c r="AU280" s="16" t="s">
        <v>84</v>
      </c>
      <c r="AY280" s="16" t="s">
        <v>148</v>
      </c>
      <c r="BE280" s="184">
        <f>IF(N280="základní",J280,0)</f>
        <v>0</v>
      </c>
      <c r="BF280" s="184">
        <f>IF(N280="snížená",J280,0)</f>
        <v>0</v>
      </c>
      <c r="BG280" s="184">
        <f>IF(N280="zákl. přenesená",J280,0)</f>
        <v>0</v>
      </c>
      <c r="BH280" s="184">
        <f>IF(N280="sníž. přenesená",J280,0)</f>
        <v>0</v>
      </c>
      <c r="BI280" s="184">
        <f>IF(N280="nulová",J280,0)</f>
        <v>0</v>
      </c>
      <c r="BJ280" s="16" t="s">
        <v>82</v>
      </c>
      <c r="BK280" s="184">
        <f>ROUND(I280*H280,2)</f>
        <v>0</v>
      </c>
      <c r="BL280" s="16" t="s">
        <v>155</v>
      </c>
      <c r="BM280" s="16" t="s">
        <v>441</v>
      </c>
    </row>
    <row r="281" spans="2:65" s="1" customFormat="1" ht="29.25">
      <c r="B281" s="33"/>
      <c r="C281" s="34"/>
      <c r="D281" s="185" t="s">
        <v>181</v>
      </c>
      <c r="E281" s="34"/>
      <c r="F281" s="186" t="s">
        <v>442</v>
      </c>
      <c r="G281" s="34"/>
      <c r="H281" s="34"/>
      <c r="I281" s="102"/>
      <c r="J281" s="34"/>
      <c r="K281" s="34"/>
      <c r="L281" s="37"/>
      <c r="M281" s="187"/>
      <c r="N281" s="59"/>
      <c r="O281" s="59"/>
      <c r="P281" s="59"/>
      <c r="Q281" s="59"/>
      <c r="R281" s="59"/>
      <c r="S281" s="59"/>
      <c r="T281" s="60"/>
      <c r="AT281" s="16" t="s">
        <v>181</v>
      </c>
      <c r="AU281" s="16" t="s">
        <v>84</v>
      </c>
    </row>
    <row r="282" spans="2:65" s="11" customFormat="1" ht="11.25">
      <c r="B282" s="188"/>
      <c r="C282" s="189"/>
      <c r="D282" s="185" t="s">
        <v>168</v>
      </c>
      <c r="E282" s="190" t="s">
        <v>19</v>
      </c>
      <c r="F282" s="191" t="s">
        <v>443</v>
      </c>
      <c r="G282" s="189"/>
      <c r="H282" s="190" t="s">
        <v>19</v>
      </c>
      <c r="I282" s="192"/>
      <c r="J282" s="189"/>
      <c r="K282" s="189"/>
      <c r="L282" s="193"/>
      <c r="M282" s="194"/>
      <c r="N282" s="195"/>
      <c r="O282" s="195"/>
      <c r="P282" s="195"/>
      <c r="Q282" s="195"/>
      <c r="R282" s="195"/>
      <c r="S282" s="195"/>
      <c r="T282" s="196"/>
      <c r="AT282" s="197" t="s">
        <v>168</v>
      </c>
      <c r="AU282" s="197" t="s">
        <v>84</v>
      </c>
      <c r="AV282" s="11" t="s">
        <v>82</v>
      </c>
      <c r="AW282" s="11" t="s">
        <v>35</v>
      </c>
      <c r="AX282" s="11" t="s">
        <v>74</v>
      </c>
      <c r="AY282" s="197" t="s">
        <v>148</v>
      </c>
    </row>
    <row r="283" spans="2:65" s="12" customFormat="1" ht="11.25">
      <c r="B283" s="198"/>
      <c r="C283" s="199"/>
      <c r="D283" s="185" t="s">
        <v>168</v>
      </c>
      <c r="E283" s="200" t="s">
        <v>19</v>
      </c>
      <c r="F283" s="201" t="s">
        <v>444</v>
      </c>
      <c r="G283" s="199"/>
      <c r="H283" s="202">
        <v>136.47999999999999</v>
      </c>
      <c r="I283" s="203"/>
      <c r="J283" s="199"/>
      <c r="K283" s="199"/>
      <c r="L283" s="204"/>
      <c r="M283" s="205"/>
      <c r="N283" s="206"/>
      <c r="O283" s="206"/>
      <c r="P283" s="206"/>
      <c r="Q283" s="206"/>
      <c r="R283" s="206"/>
      <c r="S283" s="206"/>
      <c r="T283" s="207"/>
      <c r="AT283" s="208" t="s">
        <v>168</v>
      </c>
      <c r="AU283" s="208" t="s">
        <v>84</v>
      </c>
      <c r="AV283" s="12" t="s">
        <v>84</v>
      </c>
      <c r="AW283" s="12" t="s">
        <v>35</v>
      </c>
      <c r="AX283" s="12" t="s">
        <v>82</v>
      </c>
      <c r="AY283" s="208" t="s">
        <v>148</v>
      </c>
    </row>
    <row r="284" spans="2:65" s="1" customFormat="1" ht="16.5" customHeight="1">
      <c r="B284" s="33"/>
      <c r="C284" s="173" t="s">
        <v>445</v>
      </c>
      <c r="D284" s="173" t="s">
        <v>151</v>
      </c>
      <c r="E284" s="174" t="s">
        <v>446</v>
      </c>
      <c r="F284" s="175" t="s">
        <v>447</v>
      </c>
      <c r="G284" s="176" t="s">
        <v>179</v>
      </c>
      <c r="H284" s="177">
        <v>24566.400000000001</v>
      </c>
      <c r="I284" s="178"/>
      <c r="J284" s="179">
        <f>ROUND(I284*H284,2)</f>
        <v>0</v>
      </c>
      <c r="K284" s="175" t="s">
        <v>160</v>
      </c>
      <c r="L284" s="37"/>
      <c r="M284" s="180" t="s">
        <v>19</v>
      </c>
      <c r="N284" s="181" t="s">
        <v>45</v>
      </c>
      <c r="O284" s="59"/>
      <c r="P284" s="182">
        <f>O284*H284</f>
        <v>0</v>
      </c>
      <c r="Q284" s="182">
        <v>0</v>
      </c>
      <c r="R284" s="182">
        <f>Q284*H284</f>
        <v>0</v>
      </c>
      <c r="S284" s="182">
        <v>0</v>
      </c>
      <c r="T284" s="183">
        <f>S284*H284</f>
        <v>0</v>
      </c>
      <c r="AR284" s="16" t="s">
        <v>155</v>
      </c>
      <c r="AT284" s="16" t="s">
        <v>151</v>
      </c>
      <c r="AU284" s="16" t="s">
        <v>84</v>
      </c>
      <c r="AY284" s="16" t="s">
        <v>148</v>
      </c>
      <c r="BE284" s="184">
        <f>IF(N284="základní",J284,0)</f>
        <v>0</v>
      </c>
      <c r="BF284" s="184">
        <f>IF(N284="snížená",J284,0)</f>
        <v>0</v>
      </c>
      <c r="BG284" s="184">
        <f>IF(N284="zákl. přenesená",J284,0)</f>
        <v>0</v>
      </c>
      <c r="BH284" s="184">
        <f>IF(N284="sníž. přenesená",J284,0)</f>
        <v>0</v>
      </c>
      <c r="BI284" s="184">
        <f>IF(N284="nulová",J284,0)</f>
        <v>0</v>
      </c>
      <c r="BJ284" s="16" t="s">
        <v>82</v>
      </c>
      <c r="BK284" s="184">
        <f>ROUND(I284*H284,2)</f>
        <v>0</v>
      </c>
      <c r="BL284" s="16" t="s">
        <v>155</v>
      </c>
      <c r="BM284" s="16" t="s">
        <v>448</v>
      </c>
    </row>
    <row r="285" spans="2:65" s="1" customFormat="1" ht="29.25">
      <c r="B285" s="33"/>
      <c r="C285" s="34"/>
      <c r="D285" s="185" t="s">
        <v>181</v>
      </c>
      <c r="E285" s="34"/>
      <c r="F285" s="186" t="s">
        <v>442</v>
      </c>
      <c r="G285" s="34"/>
      <c r="H285" s="34"/>
      <c r="I285" s="102"/>
      <c r="J285" s="34"/>
      <c r="K285" s="34"/>
      <c r="L285" s="37"/>
      <c r="M285" s="187"/>
      <c r="N285" s="59"/>
      <c r="O285" s="59"/>
      <c r="P285" s="59"/>
      <c r="Q285" s="59"/>
      <c r="R285" s="59"/>
      <c r="S285" s="59"/>
      <c r="T285" s="60"/>
      <c r="AT285" s="16" t="s">
        <v>181</v>
      </c>
      <c r="AU285" s="16" t="s">
        <v>84</v>
      </c>
    </row>
    <row r="286" spans="2:65" s="11" customFormat="1" ht="11.25">
      <c r="B286" s="188"/>
      <c r="C286" s="189"/>
      <c r="D286" s="185" t="s">
        <v>168</v>
      </c>
      <c r="E286" s="190" t="s">
        <v>19</v>
      </c>
      <c r="F286" s="191" t="s">
        <v>443</v>
      </c>
      <c r="G286" s="189"/>
      <c r="H286" s="190" t="s">
        <v>19</v>
      </c>
      <c r="I286" s="192"/>
      <c r="J286" s="189"/>
      <c r="K286" s="189"/>
      <c r="L286" s="193"/>
      <c r="M286" s="194"/>
      <c r="N286" s="195"/>
      <c r="O286" s="195"/>
      <c r="P286" s="195"/>
      <c r="Q286" s="195"/>
      <c r="R286" s="195"/>
      <c r="S286" s="195"/>
      <c r="T286" s="196"/>
      <c r="AT286" s="197" t="s">
        <v>168</v>
      </c>
      <c r="AU286" s="197" t="s">
        <v>84</v>
      </c>
      <c r="AV286" s="11" t="s">
        <v>82</v>
      </c>
      <c r="AW286" s="11" t="s">
        <v>35</v>
      </c>
      <c r="AX286" s="11" t="s">
        <v>74</v>
      </c>
      <c r="AY286" s="197" t="s">
        <v>148</v>
      </c>
    </row>
    <row r="287" spans="2:65" s="12" customFormat="1" ht="11.25">
      <c r="B287" s="198"/>
      <c r="C287" s="199"/>
      <c r="D287" s="185" t="s">
        <v>168</v>
      </c>
      <c r="E287" s="200" t="s">
        <v>19</v>
      </c>
      <c r="F287" s="201" t="s">
        <v>449</v>
      </c>
      <c r="G287" s="199"/>
      <c r="H287" s="202">
        <v>24566.400000000001</v>
      </c>
      <c r="I287" s="203"/>
      <c r="J287" s="199"/>
      <c r="K287" s="199"/>
      <c r="L287" s="204"/>
      <c r="M287" s="205"/>
      <c r="N287" s="206"/>
      <c r="O287" s="206"/>
      <c r="P287" s="206"/>
      <c r="Q287" s="206"/>
      <c r="R287" s="206"/>
      <c r="S287" s="206"/>
      <c r="T287" s="207"/>
      <c r="AT287" s="208" t="s">
        <v>168</v>
      </c>
      <c r="AU287" s="208" t="s">
        <v>84</v>
      </c>
      <c r="AV287" s="12" t="s">
        <v>84</v>
      </c>
      <c r="AW287" s="12" t="s">
        <v>35</v>
      </c>
      <c r="AX287" s="12" t="s">
        <v>82</v>
      </c>
      <c r="AY287" s="208" t="s">
        <v>148</v>
      </c>
    </row>
    <row r="288" spans="2:65" s="1" customFormat="1" ht="16.5" customHeight="1">
      <c r="B288" s="33"/>
      <c r="C288" s="173" t="s">
        <v>450</v>
      </c>
      <c r="D288" s="173" t="s">
        <v>151</v>
      </c>
      <c r="E288" s="174" t="s">
        <v>451</v>
      </c>
      <c r="F288" s="175" t="s">
        <v>452</v>
      </c>
      <c r="G288" s="176" t="s">
        <v>179</v>
      </c>
      <c r="H288" s="177">
        <v>136.47999999999999</v>
      </c>
      <c r="I288" s="178"/>
      <c r="J288" s="179">
        <f>ROUND(I288*H288,2)</f>
        <v>0</v>
      </c>
      <c r="K288" s="175" t="s">
        <v>160</v>
      </c>
      <c r="L288" s="37"/>
      <c r="M288" s="180" t="s">
        <v>19</v>
      </c>
      <c r="N288" s="181" t="s">
        <v>45</v>
      </c>
      <c r="O288" s="59"/>
      <c r="P288" s="182">
        <f>O288*H288</f>
        <v>0</v>
      </c>
      <c r="Q288" s="182">
        <v>0</v>
      </c>
      <c r="R288" s="182">
        <f>Q288*H288</f>
        <v>0</v>
      </c>
      <c r="S288" s="182">
        <v>0</v>
      </c>
      <c r="T288" s="183">
        <f>S288*H288</f>
        <v>0</v>
      </c>
      <c r="AR288" s="16" t="s">
        <v>155</v>
      </c>
      <c r="AT288" s="16" t="s">
        <v>151</v>
      </c>
      <c r="AU288" s="16" t="s">
        <v>84</v>
      </c>
      <c r="AY288" s="16" t="s">
        <v>148</v>
      </c>
      <c r="BE288" s="184">
        <f>IF(N288="základní",J288,0)</f>
        <v>0</v>
      </c>
      <c r="BF288" s="184">
        <f>IF(N288="snížená",J288,0)</f>
        <v>0</v>
      </c>
      <c r="BG288" s="184">
        <f>IF(N288="zákl. přenesená",J288,0)</f>
        <v>0</v>
      </c>
      <c r="BH288" s="184">
        <f>IF(N288="sníž. přenesená",J288,0)</f>
        <v>0</v>
      </c>
      <c r="BI288" s="184">
        <f>IF(N288="nulová",J288,0)</f>
        <v>0</v>
      </c>
      <c r="BJ288" s="16" t="s">
        <v>82</v>
      </c>
      <c r="BK288" s="184">
        <f>ROUND(I288*H288,2)</f>
        <v>0</v>
      </c>
      <c r="BL288" s="16" t="s">
        <v>155</v>
      </c>
      <c r="BM288" s="16" t="s">
        <v>453</v>
      </c>
    </row>
    <row r="289" spans="2:65" s="1" customFormat="1" ht="22.5" customHeight="1">
      <c r="B289" s="33"/>
      <c r="C289" s="173" t="s">
        <v>454</v>
      </c>
      <c r="D289" s="173" t="s">
        <v>151</v>
      </c>
      <c r="E289" s="174" t="s">
        <v>455</v>
      </c>
      <c r="F289" s="175" t="s">
        <v>456</v>
      </c>
      <c r="G289" s="176" t="s">
        <v>179</v>
      </c>
      <c r="H289" s="177">
        <v>726.59</v>
      </c>
      <c r="I289" s="178"/>
      <c r="J289" s="179">
        <f>ROUND(I289*H289,2)</f>
        <v>0</v>
      </c>
      <c r="K289" s="175" t="s">
        <v>160</v>
      </c>
      <c r="L289" s="37"/>
      <c r="M289" s="180" t="s">
        <v>19</v>
      </c>
      <c r="N289" s="181" t="s">
        <v>45</v>
      </c>
      <c r="O289" s="59"/>
      <c r="P289" s="182">
        <f>O289*H289</f>
        <v>0</v>
      </c>
      <c r="Q289" s="182">
        <v>2.1000000000000001E-4</v>
      </c>
      <c r="R289" s="182">
        <f>Q289*H289</f>
        <v>0.15258390000000002</v>
      </c>
      <c r="S289" s="182">
        <v>0</v>
      </c>
      <c r="T289" s="183">
        <f>S289*H289</f>
        <v>0</v>
      </c>
      <c r="AR289" s="16" t="s">
        <v>155</v>
      </c>
      <c r="AT289" s="16" t="s">
        <v>151</v>
      </c>
      <c r="AU289" s="16" t="s">
        <v>84</v>
      </c>
      <c r="AY289" s="16" t="s">
        <v>148</v>
      </c>
      <c r="BE289" s="184">
        <f>IF(N289="základní",J289,0)</f>
        <v>0</v>
      </c>
      <c r="BF289" s="184">
        <f>IF(N289="snížená",J289,0)</f>
        <v>0</v>
      </c>
      <c r="BG289" s="184">
        <f>IF(N289="zákl. přenesená",J289,0)</f>
        <v>0</v>
      </c>
      <c r="BH289" s="184">
        <f>IF(N289="sníž. přenesená",J289,0)</f>
        <v>0</v>
      </c>
      <c r="BI289" s="184">
        <f>IF(N289="nulová",J289,0)</f>
        <v>0</v>
      </c>
      <c r="BJ289" s="16" t="s">
        <v>82</v>
      </c>
      <c r="BK289" s="184">
        <f>ROUND(I289*H289,2)</f>
        <v>0</v>
      </c>
      <c r="BL289" s="16" t="s">
        <v>155</v>
      </c>
      <c r="BM289" s="16" t="s">
        <v>457</v>
      </c>
    </row>
    <row r="290" spans="2:65" s="1" customFormat="1" ht="48.75">
      <c r="B290" s="33"/>
      <c r="C290" s="34"/>
      <c r="D290" s="185" t="s">
        <v>181</v>
      </c>
      <c r="E290" s="34"/>
      <c r="F290" s="186" t="s">
        <v>458</v>
      </c>
      <c r="G290" s="34"/>
      <c r="H290" s="34"/>
      <c r="I290" s="102"/>
      <c r="J290" s="34"/>
      <c r="K290" s="34"/>
      <c r="L290" s="37"/>
      <c r="M290" s="187"/>
      <c r="N290" s="59"/>
      <c r="O290" s="59"/>
      <c r="P290" s="59"/>
      <c r="Q290" s="59"/>
      <c r="R290" s="59"/>
      <c r="S290" s="59"/>
      <c r="T290" s="60"/>
      <c r="AT290" s="16" t="s">
        <v>181</v>
      </c>
      <c r="AU290" s="16" t="s">
        <v>84</v>
      </c>
    </row>
    <row r="291" spans="2:65" s="11" customFormat="1" ht="22.5">
      <c r="B291" s="188"/>
      <c r="C291" s="189"/>
      <c r="D291" s="185" t="s">
        <v>168</v>
      </c>
      <c r="E291" s="190" t="s">
        <v>19</v>
      </c>
      <c r="F291" s="191" t="s">
        <v>459</v>
      </c>
      <c r="G291" s="189"/>
      <c r="H291" s="190" t="s">
        <v>19</v>
      </c>
      <c r="I291" s="192"/>
      <c r="J291" s="189"/>
      <c r="K291" s="189"/>
      <c r="L291" s="193"/>
      <c r="M291" s="194"/>
      <c r="N291" s="195"/>
      <c r="O291" s="195"/>
      <c r="P291" s="195"/>
      <c r="Q291" s="195"/>
      <c r="R291" s="195"/>
      <c r="S291" s="195"/>
      <c r="T291" s="196"/>
      <c r="AT291" s="197" t="s">
        <v>168</v>
      </c>
      <c r="AU291" s="197" t="s">
        <v>84</v>
      </c>
      <c r="AV291" s="11" t="s">
        <v>82</v>
      </c>
      <c r="AW291" s="11" t="s">
        <v>35</v>
      </c>
      <c r="AX291" s="11" t="s">
        <v>74</v>
      </c>
      <c r="AY291" s="197" t="s">
        <v>148</v>
      </c>
    </row>
    <row r="292" spans="2:65" s="12" customFormat="1" ht="22.5">
      <c r="B292" s="198"/>
      <c r="C292" s="199"/>
      <c r="D292" s="185" t="s">
        <v>168</v>
      </c>
      <c r="E292" s="200" t="s">
        <v>19</v>
      </c>
      <c r="F292" s="201" t="s">
        <v>460</v>
      </c>
      <c r="G292" s="199"/>
      <c r="H292" s="202">
        <v>726.59</v>
      </c>
      <c r="I292" s="203"/>
      <c r="J292" s="199"/>
      <c r="K292" s="199"/>
      <c r="L292" s="204"/>
      <c r="M292" s="205"/>
      <c r="N292" s="206"/>
      <c r="O292" s="206"/>
      <c r="P292" s="206"/>
      <c r="Q292" s="206"/>
      <c r="R292" s="206"/>
      <c r="S292" s="206"/>
      <c r="T292" s="207"/>
      <c r="AT292" s="208" t="s">
        <v>168</v>
      </c>
      <c r="AU292" s="208" t="s">
        <v>84</v>
      </c>
      <c r="AV292" s="12" t="s">
        <v>84</v>
      </c>
      <c r="AW292" s="12" t="s">
        <v>35</v>
      </c>
      <c r="AX292" s="12" t="s">
        <v>82</v>
      </c>
      <c r="AY292" s="208" t="s">
        <v>148</v>
      </c>
    </row>
    <row r="293" spans="2:65" s="1" customFormat="1" ht="16.5" customHeight="1">
      <c r="B293" s="33"/>
      <c r="C293" s="173" t="s">
        <v>461</v>
      </c>
      <c r="D293" s="173" t="s">
        <v>151</v>
      </c>
      <c r="E293" s="174" t="s">
        <v>462</v>
      </c>
      <c r="F293" s="175" t="s">
        <v>463</v>
      </c>
      <c r="G293" s="176" t="s">
        <v>202</v>
      </c>
      <c r="H293" s="177">
        <v>19</v>
      </c>
      <c r="I293" s="178"/>
      <c r="J293" s="179">
        <f>ROUND(I293*H293,2)</f>
        <v>0</v>
      </c>
      <c r="K293" s="175" t="s">
        <v>160</v>
      </c>
      <c r="L293" s="37"/>
      <c r="M293" s="180" t="s">
        <v>19</v>
      </c>
      <c r="N293" s="181" t="s">
        <v>45</v>
      </c>
      <c r="O293" s="59"/>
      <c r="P293" s="182">
        <f>O293*H293</f>
        <v>0</v>
      </c>
      <c r="Q293" s="182">
        <v>0</v>
      </c>
      <c r="R293" s="182">
        <f>Q293*H293</f>
        <v>0</v>
      </c>
      <c r="S293" s="182">
        <v>0</v>
      </c>
      <c r="T293" s="183">
        <f>S293*H293</f>
        <v>0</v>
      </c>
      <c r="AR293" s="16" t="s">
        <v>155</v>
      </c>
      <c r="AT293" s="16" t="s">
        <v>151</v>
      </c>
      <c r="AU293" s="16" t="s">
        <v>84</v>
      </c>
      <c r="AY293" s="16" t="s">
        <v>148</v>
      </c>
      <c r="BE293" s="184">
        <f>IF(N293="základní",J293,0)</f>
        <v>0</v>
      </c>
      <c r="BF293" s="184">
        <f>IF(N293="snížená",J293,0)</f>
        <v>0</v>
      </c>
      <c r="BG293" s="184">
        <f>IF(N293="zákl. přenesená",J293,0)</f>
        <v>0</v>
      </c>
      <c r="BH293" s="184">
        <f>IF(N293="sníž. přenesená",J293,0)</f>
        <v>0</v>
      </c>
      <c r="BI293" s="184">
        <f>IF(N293="nulová",J293,0)</f>
        <v>0</v>
      </c>
      <c r="BJ293" s="16" t="s">
        <v>82</v>
      </c>
      <c r="BK293" s="184">
        <f>ROUND(I293*H293,2)</f>
        <v>0</v>
      </c>
      <c r="BL293" s="16" t="s">
        <v>155</v>
      </c>
      <c r="BM293" s="16" t="s">
        <v>464</v>
      </c>
    </row>
    <row r="294" spans="2:65" s="1" customFormat="1" ht="68.25">
      <c r="B294" s="33"/>
      <c r="C294" s="34"/>
      <c r="D294" s="185" t="s">
        <v>181</v>
      </c>
      <c r="E294" s="34"/>
      <c r="F294" s="186" t="s">
        <v>465</v>
      </c>
      <c r="G294" s="34"/>
      <c r="H294" s="34"/>
      <c r="I294" s="102"/>
      <c r="J294" s="34"/>
      <c r="K294" s="34"/>
      <c r="L294" s="37"/>
      <c r="M294" s="187"/>
      <c r="N294" s="59"/>
      <c r="O294" s="59"/>
      <c r="P294" s="59"/>
      <c r="Q294" s="59"/>
      <c r="R294" s="59"/>
      <c r="S294" s="59"/>
      <c r="T294" s="60"/>
      <c r="AT294" s="16" t="s">
        <v>181</v>
      </c>
      <c r="AU294" s="16" t="s">
        <v>84</v>
      </c>
    </row>
    <row r="295" spans="2:65" s="1" customFormat="1" ht="22.5" customHeight="1">
      <c r="B295" s="33"/>
      <c r="C295" s="173" t="s">
        <v>466</v>
      </c>
      <c r="D295" s="173" t="s">
        <v>151</v>
      </c>
      <c r="E295" s="174" t="s">
        <v>467</v>
      </c>
      <c r="F295" s="175" t="s">
        <v>468</v>
      </c>
      <c r="G295" s="176" t="s">
        <v>202</v>
      </c>
      <c r="H295" s="177">
        <v>3420</v>
      </c>
      <c r="I295" s="178"/>
      <c r="J295" s="179">
        <f>ROUND(I295*H295,2)</f>
        <v>0</v>
      </c>
      <c r="K295" s="175" t="s">
        <v>160</v>
      </c>
      <c r="L295" s="37"/>
      <c r="M295" s="180" t="s">
        <v>19</v>
      </c>
      <c r="N295" s="181" t="s">
        <v>45</v>
      </c>
      <c r="O295" s="59"/>
      <c r="P295" s="182">
        <f>O295*H295</f>
        <v>0</v>
      </c>
      <c r="Q295" s="182">
        <v>0</v>
      </c>
      <c r="R295" s="182">
        <f>Q295*H295</f>
        <v>0</v>
      </c>
      <c r="S295" s="182">
        <v>0</v>
      </c>
      <c r="T295" s="183">
        <f>S295*H295</f>
        <v>0</v>
      </c>
      <c r="AR295" s="16" t="s">
        <v>155</v>
      </c>
      <c r="AT295" s="16" t="s">
        <v>151</v>
      </c>
      <c r="AU295" s="16" t="s">
        <v>84</v>
      </c>
      <c r="AY295" s="16" t="s">
        <v>148</v>
      </c>
      <c r="BE295" s="184">
        <f>IF(N295="základní",J295,0)</f>
        <v>0</v>
      </c>
      <c r="BF295" s="184">
        <f>IF(N295="snížená",J295,0)</f>
        <v>0</v>
      </c>
      <c r="BG295" s="184">
        <f>IF(N295="zákl. přenesená",J295,0)</f>
        <v>0</v>
      </c>
      <c r="BH295" s="184">
        <f>IF(N295="sníž. přenesená",J295,0)</f>
        <v>0</v>
      </c>
      <c r="BI295" s="184">
        <f>IF(N295="nulová",J295,0)</f>
        <v>0</v>
      </c>
      <c r="BJ295" s="16" t="s">
        <v>82</v>
      </c>
      <c r="BK295" s="184">
        <f>ROUND(I295*H295,2)</f>
        <v>0</v>
      </c>
      <c r="BL295" s="16" t="s">
        <v>155</v>
      </c>
      <c r="BM295" s="16" t="s">
        <v>469</v>
      </c>
    </row>
    <row r="296" spans="2:65" s="1" customFormat="1" ht="68.25">
      <c r="B296" s="33"/>
      <c r="C296" s="34"/>
      <c r="D296" s="185" t="s">
        <v>181</v>
      </c>
      <c r="E296" s="34"/>
      <c r="F296" s="186" t="s">
        <v>465</v>
      </c>
      <c r="G296" s="34"/>
      <c r="H296" s="34"/>
      <c r="I296" s="102"/>
      <c r="J296" s="34"/>
      <c r="K296" s="34"/>
      <c r="L296" s="37"/>
      <c r="M296" s="187"/>
      <c r="N296" s="59"/>
      <c r="O296" s="59"/>
      <c r="P296" s="59"/>
      <c r="Q296" s="59"/>
      <c r="R296" s="59"/>
      <c r="S296" s="59"/>
      <c r="T296" s="60"/>
      <c r="AT296" s="16" t="s">
        <v>181</v>
      </c>
      <c r="AU296" s="16" t="s">
        <v>84</v>
      </c>
    </row>
    <row r="297" spans="2:65" s="12" customFormat="1" ht="11.25">
      <c r="B297" s="198"/>
      <c r="C297" s="199"/>
      <c r="D297" s="185" t="s">
        <v>168</v>
      </c>
      <c r="E297" s="200" t="s">
        <v>19</v>
      </c>
      <c r="F297" s="201" t="s">
        <v>470</v>
      </c>
      <c r="G297" s="199"/>
      <c r="H297" s="202">
        <v>3420</v>
      </c>
      <c r="I297" s="203"/>
      <c r="J297" s="199"/>
      <c r="K297" s="199"/>
      <c r="L297" s="204"/>
      <c r="M297" s="205"/>
      <c r="N297" s="206"/>
      <c r="O297" s="206"/>
      <c r="P297" s="206"/>
      <c r="Q297" s="206"/>
      <c r="R297" s="206"/>
      <c r="S297" s="206"/>
      <c r="T297" s="207"/>
      <c r="AT297" s="208" t="s">
        <v>168</v>
      </c>
      <c r="AU297" s="208" t="s">
        <v>84</v>
      </c>
      <c r="AV297" s="12" t="s">
        <v>84</v>
      </c>
      <c r="AW297" s="12" t="s">
        <v>35</v>
      </c>
      <c r="AX297" s="12" t="s">
        <v>82</v>
      </c>
      <c r="AY297" s="208" t="s">
        <v>148</v>
      </c>
    </row>
    <row r="298" spans="2:65" s="1" customFormat="1" ht="16.5" customHeight="1">
      <c r="B298" s="33"/>
      <c r="C298" s="173" t="s">
        <v>471</v>
      </c>
      <c r="D298" s="173" t="s">
        <v>151</v>
      </c>
      <c r="E298" s="174" t="s">
        <v>472</v>
      </c>
      <c r="F298" s="175" t="s">
        <v>473</v>
      </c>
      <c r="G298" s="176" t="s">
        <v>202</v>
      </c>
      <c r="H298" s="177">
        <v>19</v>
      </c>
      <c r="I298" s="178"/>
      <c r="J298" s="179">
        <f>ROUND(I298*H298,2)</f>
        <v>0</v>
      </c>
      <c r="K298" s="175" t="s">
        <v>160</v>
      </c>
      <c r="L298" s="37"/>
      <c r="M298" s="180" t="s">
        <v>19</v>
      </c>
      <c r="N298" s="181" t="s">
        <v>45</v>
      </c>
      <c r="O298" s="59"/>
      <c r="P298" s="182">
        <f>O298*H298</f>
        <v>0</v>
      </c>
      <c r="Q298" s="182">
        <v>0</v>
      </c>
      <c r="R298" s="182">
        <f>Q298*H298</f>
        <v>0</v>
      </c>
      <c r="S298" s="182">
        <v>0</v>
      </c>
      <c r="T298" s="183">
        <f>S298*H298</f>
        <v>0</v>
      </c>
      <c r="AR298" s="16" t="s">
        <v>155</v>
      </c>
      <c r="AT298" s="16" t="s">
        <v>151</v>
      </c>
      <c r="AU298" s="16" t="s">
        <v>84</v>
      </c>
      <c r="AY298" s="16" t="s">
        <v>148</v>
      </c>
      <c r="BE298" s="184">
        <f>IF(N298="základní",J298,0)</f>
        <v>0</v>
      </c>
      <c r="BF298" s="184">
        <f>IF(N298="snížená",J298,0)</f>
        <v>0</v>
      </c>
      <c r="BG298" s="184">
        <f>IF(N298="zákl. přenesená",J298,0)</f>
        <v>0</v>
      </c>
      <c r="BH298" s="184">
        <f>IF(N298="sníž. přenesená",J298,0)</f>
        <v>0</v>
      </c>
      <c r="BI298" s="184">
        <f>IF(N298="nulová",J298,0)</f>
        <v>0</v>
      </c>
      <c r="BJ298" s="16" t="s">
        <v>82</v>
      </c>
      <c r="BK298" s="184">
        <f>ROUND(I298*H298,2)</f>
        <v>0</v>
      </c>
      <c r="BL298" s="16" t="s">
        <v>155</v>
      </c>
      <c r="BM298" s="16" t="s">
        <v>474</v>
      </c>
    </row>
    <row r="299" spans="2:65" s="1" customFormat="1" ht="39">
      <c r="B299" s="33"/>
      <c r="C299" s="34"/>
      <c r="D299" s="185" t="s">
        <v>181</v>
      </c>
      <c r="E299" s="34"/>
      <c r="F299" s="186" t="s">
        <v>475</v>
      </c>
      <c r="G299" s="34"/>
      <c r="H299" s="34"/>
      <c r="I299" s="102"/>
      <c r="J299" s="34"/>
      <c r="K299" s="34"/>
      <c r="L299" s="37"/>
      <c r="M299" s="187"/>
      <c r="N299" s="59"/>
      <c r="O299" s="59"/>
      <c r="P299" s="59"/>
      <c r="Q299" s="59"/>
      <c r="R299" s="59"/>
      <c r="S299" s="59"/>
      <c r="T299" s="60"/>
      <c r="AT299" s="16" t="s">
        <v>181</v>
      </c>
      <c r="AU299" s="16" t="s">
        <v>84</v>
      </c>
    </row>
    <row r="300" spans="2:65" s="1" customFormat="1" ht="16.5" customHeight="1">
      <c r="B300" s="33"/>
      <c r="C300" s="173" t="s">
        <v>476</v>
      </c>
      <c r="D300" s="173" t="s">
        <v>151</v>
      </c>
      <c r="E300" s="174" t="s">
        <v>477</v>
      </c>
      <c r="F300" s="175" t="s">
        <v>478</v>
      </c>
      <c r="G300" s="176" t="s">
        <v>179</v>
      </c>
      <c r="H300" s="177">
        <v>787.16</v>
      </c>
      <c r="I300" s="178"/>
      <c r="J300" s="179">
        <f>ROUND(I300*H300,2)</f>
        <v>0</v>
      </c>
      <c r="K300" s="175" t="s">
        <v>160</v>
      </c>
      <c r="L300" s="37"/>
      <c r="M300" s="180" t="s">
        <v>19</v>
      </c>
      <c r="N300" s="181" t="s">
        <v>45</v>
      </c>
      <c r="O300" s="59"/>
      <c r="P300" s="182">
        <f>O300*H300</f>
        <v>0</v>
      </c>
      <c r="Q300" s="182">
        <v>4.0000000000000003E-5</v>
      </c>
      <c r="R300" s="182">
        <f>Q300*H300</f>
        <v>3.1486400000000005E-2</v>
      </c>
      <c r="S300" s="182">
        <v>0</v>
      </c>
      <c r="T300" s="183">
        <f>S300*H300</f>
        <v>0</v>
      </c>
      <c r="AR300" s="16" t="s">
        <v>155</v>
      </c>
      <c r="AT300" s="16" t="s">
        <v>151</v>
      </c>
      <c r="AU300" s="16" t="s">
        <v>84</v>
      </c>
      <c r="AY300" s="16" t="s">
        <v>148</v>
      </c>
      <c r="BE300" s="184">
        <f>IF(N300="základní",J300,0)</f>
        <v>0</v>
      </c>
      <c r="BF300" s="184">
        <f>IF(N300="snížená",J300,0)</f>
        <v>0</v>
      </c>
      <c r="BG300" s="184">
        <f>IF(N300="zákl. přenesená",J300,0)</f>
        <v>0</v>
      </c>
      <c r="BH300" s="184">
        <f>IF(N300="sníž. přenesená",J300,0)</f>
        <v>0</v>
      </c>
      <c r="BI300" s="184">
        <f>IF(N300="nulová",J300,0)</f>
        <v>0</v>
      </c>
      <c r="BJ300" s="16" t="s">
        <v>82</v>
      </c>
      <c r="BK300" s="184">
        <f>ROUND(I300*H300,2)</f>
        <v>0</v>
      </c>
      <c r="BL300" s="16" t="s">
        <v>155</v>
      </c>
      <c r="BM300" s="16" t="s">
        <v>479</v>
      </c>
    </row>
    <row r="301" spans="2:65" s="1" customFormat="1" ht="165.75">
      <c r="B301" s="33"/>
      <c r="C301" s="34"/>
      <c r="D301" s="185" t="s">
        <v>181</v>
      </c>
      <c r="E301" s="34"/>
      <c r="F301" s="186" t="s">
        <v>480</v>
      </c>
      <c r="G301" s="34"/>
      <c r="H301" s="34"/>
      <c r="I301" s="102"/>
      <c r="J301" s="34"/>
      <c r="K301" s="34"/>
      <c r="L301" s="37"/>
      <c r="M301" s="187"/>
      <c r="N301" s="59"/>
      <c r="O301" s="59"/>
      <c r="P301" s="59"/>
      <c r="Q301" s="59"/>
      <c r="R301" s="59"/>
      <c r="S301" s="59"/>
      <c r="T301" s="60"/>
      <c r="AT301" s="16" t="s">
        <v>181</v>
      </c>
      <c r="AU301" s="16" t="s">
        <v>84</v>
      </c>
    </row>
    <row r="302" spans="2:65" s="11" customFormat="1" ht="11.25">
      <c r="B302" s="188"/>
      <c r="C302" s="189"/>
      <c r="D302" s="185" t="s">
        <v>168</v>
      </c>
      <c r="E302" s="190" t="s">
        <v>19</v>
      </c>
      <c r="F302" s="191" t="s">
        <v>481</v>
      </c>
      <c r="G302" s="189"/>
      <c r="H302" s="190" t="s">
        <v>19</v>
      </c>
      <c r="I302" s="192"/>
      <c r="J302" s="189"/>
      <c r="K302" s="189"/>
      <c r="L302" s="193"/>
      <c r="M302" s="194"/>
      <c r="N302" s="195"/>
      <c r="O302" s="195"/>
      <c r="P302" s="195"/>
      <c r="Q302" s="195"/>
      <c r="R302" s="195"/>
      <c r="S302" s="195"/>
      <c r="T302" s="196"/>
      <c r="AT302" s="197" t="s">
        <v>168</v>
      </c>
      <c r="AU302" s="197" t="s">
        <v>84</v>
      </c>
      <c r="AV302" s="11" t="s">
        <v>82</v>
      </c>
      <c r="AW302" s="11" t="s">
        <v>35</v>
      </c>
      <c r="AX302" s="11" t="s">
        <v>74</v>
      </c>
      <c r="AY302" s="197" t="s">
        <v>148</v>
      </c>
    </row>
    <row r="303" spans="2:65" s="12" customFormat="1" ht="11.25">
      <c r="B303" s="198"/>
      <c r="C303" s="199"/>
      <c r="D303" s="185" t="s">
        <v>168</v>
      </c>
      <c r="E303" s="200" t="s">
        <v>19</v>
      </c>
      <c r="F303" s="201" t="s">
        <v>482</v>
      </c>
      <c r="G303" s="199"/>
      <c r="H303" s="202">
        <v>688.16</v>
      </c>
      <c r="I303" s="203"/>
      <c r="J303" s="199"/>
      <c r="K303" s="199"/>
      <c r="L303" s="204"/>
      <c r="M303" s="205"/>
      <c r="N303" s="206"/>
      <c r="O303" s="206"/>
      <c r="P303" s="206"/>
      <c r="Q303" s="206"/>
      <c r="R303" s="206"/>
      <c r="S303" s="206"/>
      <c r="T303" s="207"/>
      <c r="AT303" s="208" t="s">
        <v>168</v>
      </c>
      <c r="AU303" s="208" t="s">
        <v>84</v>
      </c>
      <c r="AV303" s="12" t="s">
        <v>84</v>
      </c>
      <c r="AW303" s="12" t="s">
        <v>35</v>
      </c>
      <c r="AX303" s="12" t="s">
        <v>74</v>
      </c>
      <c r="AY303" s="208" t="s">
        <v>148</v>
      </c>
    </row>
    <row r="304" spans="2:65" s="11" customFormat="1" ht="11.25">
      <c r="B304" s="188"/>
      <c r="C304" s="189"/>
      <c r="D304" s="185" t="s">
        <v>168</v>
      </c>
      <c r="E304" s="190" t="s">
        <v>19</v>
      </c>
      <c r="F304" s="191" t="s">
        <v>483</v>
      </c>
      <c r="G304" s="189"/>
      <c r="H304" s="190" t="s">
        <v>19</v>
      </c>
      <c r="I304" s="192"/>
      <c r="J304" s="189"/>
      <c r="K304" s="189"/>
      <c r="L304" s="193"/>
      <c r="M304" s="194"/>
      <c r="N304" s="195"/>
      <c r="O304" s="195"/>
      <c r="P304" s="195"/>
      <c r="Q304" s="195"/>
      <c r="R304" s="195"/>
      <c r="S304" s="195"/>
      <c r="T304" s="196"/>
      <c r="AT304" s="197" t="s">
        <v>168</v>
      </c>
      <c r="AU304" s="197" t="s">
        <v>84</v>
      </c>
      <c r="AV304" s="11" t="s">
        <v>82</v>
      </c>
      <c r="AW304" s="11" t="s">
        <v>35</v>
      </c>
      <c r="AX304" s="11" t="s">
        <v>74</v>
      </c>
      <c r="AY304" s="197" t="s">
        <v>148</v>
      </c>
    </row>
    <row r="305" spans="2:65" s="12" customFormat="1" ht="11.25">
      <c r="B305" s="198"/>
      <c r="C305" s="199"/>
      <c r="D305" s="185" t="s">
        <v>168</v>
      </c>
      <c r="E305" s="200" t="s">
        <v>19</v>
      </c>
      <c r="F305" s="201" t="s">
        <v>484</v>
      </c>
      <c r="G305" s="199"/>
      <c r="H305" s="202">
        <v>99</v>
      </c>
      <c r="I305" s="203"/>
      <c r="J305" s="199"/>
      <c r="K305" s="199"/>
      <c r="L305" s="204"/>
      <c r="M305" s="205"/>
      <c r="N305" s="206"/>
      <c r="O305" s="206"/>
      <c r="P305" s="206"/>
      <c r="Q305" s="206"/>
      <c r="R305" s="206"/>
      <c r="S305" s="206"/>
      <c r="T305" s="207"/>
      <c r="AT305" s="208" t="s">
        <v>168</v>
      </c>
      <c r="AU305" s="208" t="s">
        <v>84</v>
      </c>
      <c r="AV305" s="12" t="s">
        <v>84</v>
      </c>
      <c r="AW305" s="12" t="s">
        <v>35</v>
      </c>
      <c r="AX305" s="12" t="s">
        <v>74</v>
      </c>
      <c r="AY305" s="208" t="s">
        <v>148</v>
      </c>
    </row>
    <row r="306" spans="2:65" s="13" customFormat="1" ht="11.25">
      <c r="B306" s="209"/>
      <c r="C306" s="210"/>
      <c r="D306" s="185" t="s">
        <v>168</v>
      </c>
      <c r="E306" s="211" t="s">
        <v>19</v>
      </c>
      <c r="F306" s="212" t="s">
        <v>275</v>
      </c>
      <c r="G306" s="210"/>
      <c r="H306" s="213">
        <v>787.16</v>
      </c>
      <c r="I306" s="214"/>
      <c r="J306" s="210"/>
      <c r="K306" s="210"/>
      <c r="L306" s="215"/>
      <c r="M306" s="216"/>
      <c r="N306" s="217"/>
      <c r="O306" s="217"/>
      <c r="P306" s="217"/>
      <c r="Q306" s="217"/>
      <c r="R306" s="217"/>
      <c r="S306" s="217"/>
      <c r="T306" s="218"/>
      <c r="AT306" s="219" t="s">
        <v>168</v>
      </c>
      <c r="AU306" s="219" t="s">
        <v>84</v>
      </c>
      <c r="AV306" s="13" t="s">
        <v>155</v>
      </c>
      <c r="AW306" s="13" t="s">
        <v>35</v>
      </c>
      <c r="AX306" s="13" t="s">
        <v>82</v>
      </c>
      <c r="AY306" s="219" t="s">
        <v>148</v>
      </c>
    </row>
    <row r="307" spans="2:65" s="1" customFormat="1" ht="16.5" customHeight="1">
      <c r="B307" s="33"/>
      <c r="C307" s="173" t="s">
        <v>485</v>
      </c>
      <c r="D307" s="173" t="s">
        <v>151</v>
      </c>
      <c r="E307" s="174" t="s">
        <v>486</v>
      </c>
      <c r="F307" s="175" t="s">
        <v>487</v>
      </c>
      <c r="G307" s="176" t="s">
        <v>188</v>
      </c>
      <c r="H307" s="177">
        <v>0.155</v>
      </c>
      <c r="I307" s="178"/>
      <c r="J307" s="179">
        <f>ROUND(I307*H307,2)</f>
        <v>0</v>
      </c>
      <c r="K307" s="175" t="s">
        <v>160</v>
      </c>
      <c r="L307" s="37"/>
      <c r="M307" s="180" t="s">
        <v>19</v>
      </c>
      <c r="N307" s="181" t="s">
        <v>45</v>
      </c>
      <c r="O307" s="59"/>
      <c r="P307" s="182">
        <f>O307*H307</f>
        <v>0</v>
      </c>
      <c r="Q307" s="182">
        <v>0</v>
      </c>
      <c r="R307" s="182">
        <f>Q307*H307</f>
        <v>0</v>
      </c>
      <c r="S307" s="182">
        <v>0</v>
      </c>
      <c r="T307" s="183">
        <f>S307*H307</f>
        <v>0</v>
      </c>
      <c r="AR307" s="16" t="s">
        <v>155</v>
      </c>
      <c r="AT307" s="16" t="s">
        <v>151</v>
      </c>
      <c r="AU307" s="16" t="s">
        <v>84</v>
      </c>
      <c r="AY307" s="16" t="s">
        <v>148</v>
      </c>
      <c r="BE307" s="184">
        <f>IF(N307="základní",J307,0)</f>
        <v>0</v>
      </c>
      <c r="BF307" s="184">
        <f>IF(N307="snížená",J307,0)</f>
        <v>0</v>
      </c>
      <c r="BG307" s="184">
        <f>IF(N307="zákl. přenesená",J307,0)</f>
        <v>0</v>
      </c>
      <c r="BH307" s="184">
        <f>IF(N307="sníž. přenesená",J307,0)</f>
        <v>0</v>
      </c>
      <c r="BI307" s="184">
        <f>IF(N307="nulová",J307,0)</f>
        <v>0</v>
      </c>
      <c r="BJ307" s="16" t="s">
        <v>82</v>
      </c>
      <c r="BK307" s="184">
        <f>ROUND(I307*H307,2)</f>
        <v>0</v>
      </c>
      <c r="BL307" s="16" t="s">
        <v>155</v>
      </c>
      <c r="BM307" s="16" t="s">
        <v>488</v>
      </c>
    </row>
    <row r="308" spans="2:65" s="1" customFormat="1" ht="39">
      <c r="B308" s="33"/>
      <c r="C308" s="34"/>
      <c r="D308" s="185" t="s">
        <v>181</v>
      </c>
      <c r="E308" s="34"/>
      <c r="F308" s="186" t="s">
        <v>489</v>
      </c>
      <c r="G308" s="34"/>
      <c r="H308" s="34"/>
      <c r="I308" s="102"/>
      <c r="J308" s="34"/>
      <c r="K308" s="34"/>
      <c r="L308" s="37"/>
      <c r="M308" s="187"/>
      <c r="N308" s="59"/>
      <c r="O308" s="59"/>
      <c r="P308" s="59"/>
      <c r="Q308" s="59"/>
      <c r="R308" s="59"/>
      <c r="S308" s="59"/>
      <c r="T308" s="60"/>
      <c r="AT308" s="16" t="s">
        <v>181</v>
      </c>
      <c r="AU308" s="16" t="s">
        <v>84</v>
      </c>
    </row>
    <row r="309" spans="2:65" s="1" customFormat="1" ht="16.5" customHeight="1">
      <c r="B309" s="33"/>
      <c r="C309" s="220" t="s">
        <v>490</v>
      </c>
      <c r="D309" s="220" t="s">
        <v>491</v>
      </c>
      <c r="E309" s="221" t="s">
        <v>492</v>
      </c>
      <c r="F309" s="222" t="s">
        <v>493</v>
      </c>
      <c r="G309" s="223" t="s">
        <v>188</v>
      </c>
      <c r="H309" s="224">
        <v>6.8000000000000005E-2</v>
      </c>
      <c r="I309" s="225"/>
      <c r="J309" s="226">
        <f>ROUND(I309*H309,2)</f>
        <v>0</v>
      </c>
      <c r="K309" s="222" t="s">
        <v>160</v>
      </c>
      <c r="L309" s="227"/>
      <c r="M309" s="228" t="s">
        <v>19</v>
      </c>
      <c r="N309" s="229" t="s">
        <v>45</v>
      </c>
      <c r="O309" s="59"/>
      <c r="P309" s="182">
        <f>O309*H309</f>
        <v>0</v>
      </c>
      <c r="Q309" s="182">
        <v>1</v>
      </c>
      <c r="R309" s="182">
        <f>Q309*H309</f>
        <v>6.8000000000000005E-2</v>
      </c>
      <c r="S309" s="182">
        <v>0</v>
      </c>
      <c r="T309" s="183">
        <f>S309*H309</f>
        <v>0</v>
      </c>
      <c r="AR309" s="16" t="s">
        <v>199</v>
      </c>
      <c r="AT309" s="16" t="s">
        <v>491</v>
      </c>
      <c r="AU309" s="16" t="s">
        <v>84</v>
      </c>
      <c r="AY309" s="16" t="s">
        <v>148</v>
      </c>
      <c r="BE309" s="184">
        <f>IF(N309="základní",J309,0)</f>
        <v>0</v>
      </c>
      <c r="BF309" s="184">
        <f>IF(N309="snížená",J309,0)</f>
        <v>0</v>
      </c>
      <c r="BG309" s="184">
        <f>IF(N309="zákl. přenesená",J309,0)</f>
        <v>0</v>
      </c>
      <c r="BH309" s="184">
        <f>IF(N309="sníž. přenesená",J309,0)</f>
        <v>0</v>
      </c>
      <c r="BI309" s="184">
        <f>IF(N309="nulová",J309,0)</f>
        <v>0</v>
      </c>
      <c r="BJ309" s="16" t="s">
        <v>82</v>
      </c>
      <c r="BK309" s="184">
        <f>ROUND(I309*H309,2)</f>
        <v>0</v>
      </c>
      <c r="BL309" s="16" t="s">
        <v>155</v>
      </c>
      <c r="BM309" s="16" t="s">
        <v>494</v>
      </c>
    </row>
    <row r="310" spans="2:65" s="11" customFormat="1" ht="11.25">
      <c r="B310" s="188"/>
      <c r="C310" s="189"/>
      <c r="D310" s="185" t="s">
        <v>168</v>
      </c>
      <c r="E310" s="190" t="s">
        <v>19</v>
      </c>
      <c r="F310" s="191" t="s">
        <v>495</v>
      </c>
      <c r="G310" s="189"/>
      <c r="H310" s="190" t="s">
        <v>19</v>
      </c>
      <c r="I310" s="192"/>
      <c r="J310" s="189"/>
      <c r="K310" s="189"/>
      <c r="L310" s="193"/>
      <c r="M310" s="194"/>
      <c r="N310" s="195"/>
      <c r="O310" s="195"/>
      <c r="P310" s="195"/>
      <c r="Q310" s="195"/>
      <c r="R310" s="195"/>
      <c r="S310" s="195"/>
      <c r="T310" s="196"/>
      <c r="AT310" s="197" t="s">
        <v>168</v>
      </c>
      <c r="AU310" s="197" t="s">
        <v>84</v>
      </c>
      <c r="AV310" s="11" t="s">
        <v>82</v>
      </c>
      <c r="AW310" s="11" t="s">
        <v>35</v>
      </c>
      <c r="AX310" s="11" t="s">
        <v>74</v>
      </c>
      <c r="AY310" s="197" t="s">
        <v>148</v>
      </c>
    </row>
    <row r="311" spans="2:65" s="12" customFormat="1" ht="11.25">
      <c r="B311" s="198"/>
      <c r="C311" s="199"/>
      <c r="D311" s="185" t="s">
        <v>168</v>
      </c>
      <c r="E311" s="200" t="s">
        <v>19</v>
      </c>
      <c r="F311" s="201" t="s">
        <v>496</v>
      </c>
      <c r="G311" s="199"/>
      <c r="H311" s="202">
        <v>2.5000000000000001E-2</v>
      </c>
      <c r="I311" s="203"/>
      <c r="J311" s="199"/>
      <c r="K311" s="199"/>
      <c r="L311" s="204"/>
      <c r="M311" s="205"/>
      <c r="N311" s="206"/>
      <c r="O311" s="206"/>
      <c r="P311" s="206"/>
      <c r="Q311" s="206"/>
      <c r="R311" s="206"/>
      <c r="S311" s="206"/>
      <c r="T311" s="207"/>
      <c r="AT311" s="208" t="s">
        <v>168</v>
      </c>
      <c r="AU311" s="208" t="s">
        <v>84</v>
      </c>
      <c r="AV311" s="12" t="s">
        <v>84</v>
      </c>
      <c r="AW311" s="12" t="s">
        <v>35</v>
      </c>
      <c r="AX311" s="12" t="s">
        <v>74</v>
      </c>
      <c r="AY311" s="208" t="s">
        <v>148</v>
      </c>
    </row>
    <row r="312" spans="2:65" s="11" customFormat="1" ht="11.25">
      <c r="B312" s="188"/>
      <c r="C312" s="189"/>
      <c r="D312" s="185" t="s">
        <v>168</v>
      </c>
      <c r="E312" s="190" t="s">
        <v>19</v>
      </c>
      <c r="F312" s="191" t="s">
        <v>497</v>
      </c>
      <c r="G312" s="189"/>
      <c r="H312" s="190" t="s">
        <v>19</v>
      </c>
      <c r="I312" s="192"/>
      <c r="J312" s="189"/>
      <c r="K312" s="189"/>
      <c r="L312" s="193"/>
      <c r="M312" s="194"/>
      <c r="N312" s="195"/>
      <c r="O312" s="195"/>
      <c r="P312" s="195"/>
      <c r="Q312" s="195"/>
      <c r="R312" s="195"/>
      <c r="S312" s="195"/>
      <c r="T312" s="196"/>
      <c r="AT312" s="197" t="s">
        <v>168</v>
      </c>
      <c r="AU312" s="197" t="s">
        <v>84</v>
      </c>
      <c r="AV312" s="11" t="s">
        <v>82</v>
      </c>
      <c r="AW312" s="11" t="s">
        <v>35</v>
      </c>
      <c r="AX312" s="11" t="s">
        <v>74</v>
      </c>
      <c r="AY312" s="197" t="s">
        <v>148</v>
      </c>
    </row>
    <row r="313" spans="2:65" s="12" customFormat="1" ht="11.25">
      <c r="B313" s="198"/>
      <c r="C313" s="199"/>
      <c r="D313" s="185" t="s">
        <v>168</v>
      </c>
      <c r="E313" s="200" t="s">
        <v>19</v>
      </c>
      <c r="F313" s="201" t="s">
        <v>498</v>
      </c>
      <c r="G313" s="199"/>
      <c r="H313" s="202">
        <v>4.2999999999999997E-2</v>
      </c>
      <c r="I313" s="203"/>
      <c r="J313" s="199"/>
      <c r="K313" s="199"/>
      <c r="L313" s="204"/>
      <c r="M313" s="205"/>
      <c r="N313" s="206"/>
      <c r="O313" s="206"/>
      <c r="P313" s="206"/>
      <c r="Q313" s="206"/>
      <c r="R313" s="206"/>
      <c r="S313" s="206"/>
      <c r="T313" s="207"/>
      <c r="AT313" s="208" t="s">
        <v>168</v>
      </c>
      <c r="AU313" s="208" t="s">
        <v>84</v>
      </c>
      <c r="AV313" s="12" t="s">
        <v>84</v>
      </c>
      <c r="AW313" s="12" t="s">
        <v>35</v>
      </c>
      <c r="AX313" s="12" t="s">
        <v>74</v>
      </c>
      <c r="AY313" s="208" t="s">
        <v>148</v>
      </c>
    </row>
    <row r="314" spans="2:65" s="13" customFormat="1" ht="11.25">
      <c r="B314" s="209"/>
      <c r="C314" s="210"/>
      <c r="D314" s="185" t="s">
        <v>168</v>
      </c>
      <c r="E314" s="211" t="s">
        <v>19</v>
      </c>
      <c r="F314" s="212" t="s">
        <v>275</v>
      </c>
      <c r="G314" s="210"/>
      <c r="H314" s="213">
        <v>6.8000000000000005E-2</v>
      </c>
      <c r="I314" s="214"/>
      <c r="J314" s="210"/>
      <c r="K314" s="210"/>
      <c r="L314" s="215"/>
      <c r="M314" s="216"/>
      <c r="N314" s="217"/>
      <c r="O314" s="217"/>
      <c r="P314" s="217"/>
      <c r="Q314" s="217"/>
      <c r="R314" s="217"/>
      <c r="S314" s="217"/>
      <c r="T314" s="218"/>
      <c r="AT314" s="219" t="s">
        <v>168</v>
      </c>
      <c r="AU314" s="219" t="s">
        <v>84</v>
      </c>
      <c r="AV314" s="13" t="s">
        <v>155</v>
      </c>
      <c r="AW314" s="13" t="s">
        <v>35</v>
      </c>
      <c r="AX314" s="13" t="s">
        <v>82</v>
      </c>
      <c r="AY314" s="219" t="s">
        <v>148</v>
      </c>
    </row>
    <row r="315" spans="2:65" s="1" customFormat="1" ht="16.5" customHeight="1">
      <c r="B315" s="33"/>
      <c r="C315" s="220" t="s">
        <v>499</v>
      </c>
      <c r="D315" s="220" t="s">
        <v>491</v>
      </c>
      <c r="E315" s="221" t="s">
        <v>500</v>
      </c>
      <c r="F315" s="222" t="s">
        <v>501</v>
      </c>
      <c r="G315" s="223" t="s">
        <v>188</v>
      </c>
      <c r="H315" s="224">
        <v>8.6999999999999994E-2</v>
      </c>
      <c r="I315" s="225"/>
      <c r="J315" s="226">
        <f>ROUND(I315*H315,2)</f>
        <v>0</v>
      </c>
      <c r="K315" s="222" t="s">
        <v>160</v>
      </c>
      <c r="L315" s="227"/>
      <c r="M315" s="228" t="s">
        <v>19</v>
      </c>
      <c r="N315" s="229" t="s">
        <v>45</v>
      </c>
      <c r="O315" s="59"/>
      <c r="P315" s="182">
        <f>O315*H315</f>
        <v>0</v>
      </c>
      <c r="Q315" s="182">
        <v>1</v>
      </c>
      <c r="R315" s="182">
        <f>Q315*H315</f>
        <v>8.6999999999999994E-2</v>
      </c>
      <c r="S315" s="182">
        <v>0</v>
      </c>
      <c r="T315" s="183">
        <f>S315*H315</f>
        <v>0</v>
      </c>
      <c r="AR315" s="16" t="s">
        <v>199</v>
      </c>
      <c r="AT315" s="16" t="s">
        <v>491</v>
      </c>
      <c r="AU315" s="16" t="s">
        <v>84</v>
      </c>
      <c r="AY315" s="16" t="s">
        <v>148</v>
      </c>
      <c r="BE315" s="184">
        <f>IF(N315="základní",J315,0)</f>
        <v>0</v>
      </c>
      <c r="BF315" s="184">
        <f>IF(N315="snížená",J315,0)</f>
        <v>0</v>
      </c>
      <c r="BG315" s="184">
        <f>IF(N315="zákl. přenesená",J315,0)</f>
        <v>0</v>
      </c>
      <c r="BH315" s="184">
        <f>IF(N315="sníž. přenesená",J315,0)</f>
        <v>0</v>
      </c>
      <c r="BI315" s="184">
        <f>IF(N315="nulová",J315,0)</f>
        <v>0</v>
      </c>
      <c r="BJ315" s="16" t="s">
        <v>82</v>
      </c>
      <c r="BK315" s="184">
        <f>ROUND(I315*H315,2)</f>
        <v>0</v>
      </c>
      <c r="BL315" s="16" t="s">
        <v>155</v>
      </c>
      <c r="BM315" s="16" t="s">
        <v>502</v>
      </c>
    </row>
    <row r="316" spans="2:65" s="11" customFormat="1" ht="11.25">
      <c r="B316" s="188"/>
      <c r="C316" s="189"/>
      <c r="D316" s="185" t="s">
        <v>168</v>
      </c>
      <c r="E316" s="190" t="s">
        <v>19</v>
      </c>
      <c r="F316" s="191" t="s">
        <v>503</v>
      </c>
      <c r="G316" s="189"/>
      <c r="H316" s="190" t="s">
        <v>19</v>
      </c>
      <c r="I316" s="192"/>
      <c r="J316" s="189"/>
      <c r="K316" s="189"/>
      <c r="L316" s="193"/>
      <c r="M316" s="194"/>
      <c r="N316" s="195"/>
      <c r="O316" s="195"/>
      <c r="P316" s="195"/>
      <c r="Q316" s="195"/>
      <c r="R316" s="195"/>
      <c r="S316" s="195"/>
      <c r="T316" s="196"/>
      <c r="AT316" s="197" t="s">
        <v>168</v>
      </c>
      <c r="AU316" s="197" t="s">
        <v>84</v>
      </c>
      <c r="AV316" s="11" t="s">
        <v>82</v>
      </c>
      <c r="AW316" s="11" t="s">
        <v>35</v>
      </c>
      <c r="AX316" s="11" t="s">
        <v>74</v>
      </c>
      <c r="AY316" s="197" t="s">
        <v>148</v>
      </c>
    </row>
    <row r="317" spans="2:65" s="12" customFormat="1" ht="11.25">
      <c r="B317" s="198"/>
      <c r="C317" s="199"/>
      <c r="D317" s="185" t="s">
        <v>168</v>
      </c>
      <c r="E317" s="200" t="s">
        <v>19</v>
      </c>
      <c r="F317" s="201" t="s">
        <v>504</v>
      </c>
      <c r="G317" s="199"/>
      <c r="H317" s="202">
        <v>1.7000000000000001E-2</v>
      </c>
      <c r="I317" s="203"/>
      <c r="J317" s="199"/>
      <c r="K317" s="199"/>
      <c r="L317" s="204"/>
      <c r="M317" s="205"/>
      <c r="N317" s="206"/>
      <c r="O317" s="206"/>
      <c r="P317" s="206"/>
      <c r="Q317" s="206"/>
      <c r="R317" s="206"/>
      <c r="S317" s="206"/>
      <c r="T317" s="207"/>
      <c r="AT317" s="208" t="s">
        <v>168</v>
      </c>
      <c r="AU317" s="208" t="s">
        <v>84</v>
      </c>
      <c r="AV317" s="12" t="s">
        <v>84</v>
      </c>
      <c r="AW317" s="12" t="s">
        <v>35</v>
      </c>
      <c r="AX317" s="12" t="s">
        <v>74</v>
      </c>
      <c r="AY317" s="208" t="s">
        <v>148</v>
      </c>
    </row>
    <row r="318" spans="2:65" s="11" customFormat="1" ht="11.25">
      <c r="B318" s="188"/>
      <c r="C318" s="189"/>
      <c r="D318" s="185" t="s">
        <v>168</v>
      </c>
      <c r="E318" s="190" t="s">
        <v>19</v>
      </c>
      <c r="F318" s="191" t="s">
        <v>505</v>
      </c>
      <c r="G318" s="189"/>
      <c r="H318" s="190" t="s">
        <v>19</v>
      </c>
      <c r="I318" s="192"/>
      <c r="J318" s="189"/>
      <c r="K318" s="189"/>
      <c r="L318" s="193"/>
      <c r="M318" s="194"/>
      <c r="N318" s="195"/>
      <c r="O318" s="195"/>
      <c r="P318" s="195"/>
      <c r="Q318" s="195"/>
      <c r="R318" s="195"/>
      <c r="S318" s="195"/>
      <c r="T318" s="196"/>
      <c r="AT318" s="197" t="s">
        <v>168</v>
      </c>
      <c r="AU318" s="197" t="s">
        <v>84</v>
      </c>
      <c r="AV318" s="11" t="s">
        <v>82</v>
      </c>
      <c r="AW318" s="11" t="s">
        <v>35</v>
      </c>
      <c r="AX318" s="11" t="s">
        <v>74</v>
      </c>
      <c r="AY318" s="197" t="s">
        <v>148</v>
      </c>
    </row>
    <row r="319" spans="2:65" s="12" customFormat="1" ht="11.25">
      <c r="B319" s="198"/>
      <c r="C319" s="199"/>
      <c r="D319" s="185" t="s">
        <v>168</v>
      </c>
      <c r="E319" s="200" t="s">
        <v>19</v>
      </c>
      <c r="F319" s="201" t="s">
        <v>506</v>
      </c>
      <c r="G319" s="199"/>
      <c r="H319" s="202">
        <v>7.0000000000000007E-2</v>
      </c>
      <c r="I319" s="203"/>
      <c r="J319" s="199"/>
      <c r="K319" s="199"/>
      <c r="L319" s="204"/>
      <c r="M319" s="205"/>
      <c r="N319" s="206"/>
      <c r="O319" s="206"/>
      <c r="P319" s="206"/>
      <c r="Q319" s="206"/>
      <c r="R319" s="206"/>
      <c r="S319" s="206"/>
      <c r="T319" s="207"/>
      <c r="AT319" s="208" t="s">
        <v>168</v>
      </c>
      <c r="AU319" s="208" t="s">
        <v>84</v>
      </c>
      <c r="AV319" s="12" t="s">
        <v>84</v>
      </c>
      <c r="AW319" s="12" t="s">
        <v>35</v>
      </c>
      <c r="AX319" s="12" t="s">
        <v>74</v>
      </c>
      <c r="AY319" s="208" t="s">
        <v>148</v>
      </c>
    </row>
    <row r="320" spans="2:65" s="13" customFormat="1" ht="11.25">
      <c r="B320" s="209"/>
      <c r="C320" s="210"/>
      <c r="D320" s="185" t="s">
        <v>168</v>
      </c>
      <c r="E320" s="211" t="s">
        <v>19</v>
      </c>
      <c r="F320" s="212" t="s">
        <v>275</v>
      </c>
      <c r="G320" s="210"/>
      <c r="H320" s="213">
        <v>8.6999999999999994E-2</v>
      </c>
      <c r="I320" s="214"/>
      <c r="J320" s="210"/>
      <c r="K320" s="210"/>
      <c r="L320" s="215"/>
      <c r="M320" s="216"/>
      <c r="N320" s="217"/>
      <c r="O320" s="217"/>
      <c r="P320" s="217"/>
      <c r="Q320" s="217"/>
      <c r="R320" s="217"/>
      <c r="S320" s="217"/>
      <c r="T320" s="218"/>
      <c r="AT320" s="219" t="s">
        <v>168</v>
      </c>
      <c r="AU320" s="219" t="s">
        <v>84</v>
      </c>
      <c r="AV320" s="13" t="s">
        <v>155</v>
      </c>
      <c r="AW320" s="13" t="s">
        <v>35</v>
      </c>
      <c r="AX320" s="13" t="s">
        <v>82</v>
      </c>
      <c r="AY320" s="219" t="s">
        <v>148</v>
      </c>
    </row>
    <row r="321" spans="2:65" s="1" customFormat="1" ht="16.5" customHeight="1">
      <c r="B321" s="33"/>
      <c r="C321" s="173" t="s">
        <v>507</v>
      </c>
      <c r="D321" s="173" t="s">
        <v>151</v>
      </c>
      <c r="E321" s="174" t="s">
        <v>486</v>
      </c>
      <c r="F321" s="175" t="s">
        <v>487</v>
      </c>
      <c r="G321" s="176" t="s">
        <v>188</v>
      </c>
      <c r="H321" s="177">
        <v>0.75800000000000001</v>
      </c>
      <c r="I321" s="178"/>
      <c r="J321" s="179">
        <f>ROUND(I321*H321,2)</f>
        <v>0</v>
      </c>
      <c r="K321" s="175" t="s">
        <v>160</v>
      </c>
      <c r="L321" s="37"/>
      <c r="M321" s="180" t="s">
        <v>19</v>
      </c>
      <c r="N321" s="181" t="s">
        <v>45</v>
      </c>
      <c r="O321" s="59"/>
      <c r="P321" s="182">
        <f>O321*H321</f>
        <v>0</v>
      </c>
      <c r="Q321" s="182">
        <v>0</v>
      </c>
      <c r="R321" s="182">
        <f>Q321*H321</f>
        <v>0</v>
      </c>
      <c r="S321" s="182">
        <v>0</v>
      </c>
      <c r="T321" s="183">
        <f>S321*H321</f>
        <v>0</v>
      </c>
      <c r="AR321" s="16" t="s">
        <v>155</v>
      </c>
      <c r="AT321" s="16" t="s">
        <v>151</v>
      </c>
      <c r="AU321" s="16" t="s">
        <v>84</v>
      </c>
      <c r="AY321" s="16" t="s">
        <v>148</v>
      </c>
      <c r="BE321" s="184">
        <f>IF(N321="základní",J321,0)</f>
        <v>0</v>
      </c>
      <c r="BF321" s="184">
        <f>IF(N321="snížená",J321,0)</f>
        <v>0</v>
      </c>
      <c r="BG321" s="184">
        <f>IF(N321="zákl. přenesená",J321,0)</f>
        <v>0</v>
      </c>
      <c r="BH321" s="184">
        <f>IF(N321="sníž. přenesená",J321,0)</f>
        <v>0</v>
      </c>
      <c r="BI321" s="184">
        <f>IF(N321="nulová",J321,0)</f>
        <v>0</v>
      </c>
      <c r="BJ321" s="16" t="s">
        <v>82</v>
      </c>
      <c r="BK321" s="184">
        <f>ROUND(I321*H321,2)</f>
        <v>0</v>
      </c>
      <c r="BL321" s="16" t="s">
        <v>155</v>
      </c>
      <c r="BM321" s="16" t="s">
        <v>508</v>
      </c>
    </row>
    <row r="322" spans="2:65" s="1" customFormat="1" ht="39">
      <c r="B322" s="33"/>
      <c r="C322" s="34"/>
      <c r="D322" s="185" t="s">
        <v>181</v>
      </c>
      <c r="E322" s="34"/>
      <c r="F322" s="186" t="s">
        <v>489</v>
      </c>
      <c r="G322" s="34"/>
      <c r="H322" s="34"/>
      <c r="I322" s="102"/>
      <c r="J322" s="34"/>
      <c r="K322" s="34"/>
      <c r="L322" s="37"/>
      <c r="M322" s="187"/>
      <c r="N322" s="59"/>
      <c r="O322" s="59"/>
      <c r="P322" s="59"/>
      <c r="Q322" s="59"/>
      <c r="R322" s="59"/>
      <c r="S322" s="59"/>
      <c r="T322" s="60"/>
      <c r="AT322" s="16" t="s">
        <v>181</v>
      </c>
      <c r="AU322" s="16" t="s">
        <v>84</v>
      </c>
    </row>
    <row r="323" spans="2:65" s="11" customFormat="1" ht="11.25">
      <c r="B323" s="188"/>
      <c r="C323" s="189"/>
      <c r="D323" s="185" t="s">
        <v>168</v>
      </c>
      <c r="E323" s="190" t="s">
        <v>19</v>
      </c>
      <c r="F323" s="191" t="s">
        <v>509</v>
      </c>
      <c r="G323" s="189"/>
      <c r="H323" s="190" t="s">
        <v>19</v>
      </c>
      <c r="I323" s="192"/>
      <c r="J323" s="189"/>
      <c r="K323" s="189"/>
      <c r="L323" s="193"/>
      <c r="M323" s="194"/>
      <c r="N323" s="195"/>
      <c r="O323" s="195"/>
      <c r="P323" s="195"/>
      <c r="Q323" s="195"/>
      <c r="R323" s="195"/>
      <c r="S323" s="195"/>
      <c r="T323" s="196"/>
      <c r="AT323" s="197" t="s">
        <v>168</v>
      </c>
      <c r="AU323" s="197" t="s">
        <v>84</v>
      </c>
      <c r="AV323" s="11" t="s">
        <v>82</v>
      </c>
      <c r="AW323" s="11" t="s">
        <v>35</v>
      </c>
      <c r="AX323" s="11" t="s">
        <v>74</v>
      </c>
      <c r="AY323" s="197" t="s">
        <v>148</v>
      </c>
    </row>
    <row r="324" spans="2:65" s="12" customFormat="1" ht="11.25">
      <c r="B324" s="198"/>
      <c r="C324" s="199"/>
      <c r="D324" s="185" t="s">
        <v>168</v>
      </c>
      <c r="E324" s="200" t="s">
        <v>19</v>
      </c>
      <c r="F324" s="201" t="s">
        <v>510</v>
      </c>
      <c r="G324" s="199"/>
      <c r="H324" s="202">
        <v>0.75800000000000001</v>
      </c>
      <c r="I324" s="203"/>
      <c r="J324" s="199"/>
      <c r="K324" s="199"/>
      <c r="L324" s="204"/>
      <c r="M324" s="205"/>
      <c r="N324" s="206"/>
      <c r="O324" s="206"/>
      <c r="P324" s="206"/>
      <c r="Q324" s="206"/>
      <c r="R324" s="206"/>
      <c r="S324" s="206"/>
      <c r="T324" s="207"/>
      <c r="AT324" s="208" t="s">
        <v>168</v>
      </c>
      <c r="AU324" s="208" t="s">
        <v>84</v>
      </c>
      <c r="AV324" s="12" t="s">
        <v>84</v>
      </c>
      <c r="AW324" s="12" t="s">
        <v>35</v>
      </c>
      <c r="AX324" s="12" t="s">
        <v>82</v>
      </c>
      <c r="AY324" s="208" t="s">
        <v>148</v>
      </c>
    </row>
    <row r="325" spans="2:65" s="1" customFormat="1" ht="16.5" customHeight="1">
      <c r="B325" s="33"/>
      <c r="C325" s="220" t="s">
        <v>511</v>
      </c>
      <c r="D325" s="220" t="s">
        <v>491</v>
      </c>
      <c r="E325" s="221" t="s">
        <v>512</v>
      </c>
      <c r="F325" s="222" t="s">
        <v>513</v>
      </c>
      <c r="G325" s="223" t="s">
        <v>188</v>
      </c>
      <c r="H325" s="224">
        <v>0.75800000000000001</v>
      </c>
      <c r="I325" s="225"/>
      <c r="J325" s="226">
        <f>ROUND(I325*H325,2)</f>
        <v>0</v>
      </c>
      <c r="K325" s="222" t="s">
        <v>160</v>
      </c>
      <c r="L325" s="227"/>
      <c r="M325" s="228" t="s">
        <v>19</v>
      </c>
      <c r="N325" s="229" t="s">
        <v>45</v>
      </c>
      <c r="O325" s="59"/>
      <c r="P325" s="182">
        <f>O325*H325</f>
        <v>0</v>
      </c>
      <c r="Q325" s="182">
        <v>1</v>
      </c>
      <c r="R325" s="182">
        <f>Q325*H325</f>
        <v>0.75800000000000001</v>
      </c>
      <c r="S325" s="182">
        <v>0</v>
      </c>
      <c r="T325" s="183">
        <f>S325*H325</f>
        <v>0</v>
      </c>
      <c r="AR325" s="16" t="s">
        <v>199</v>
      </c>
      <c r="AT325" s="16" t="s">
        <v>491</v>
      </c>
      <c r="AU325" s="16" t="s">
        <v>84</v>
      </c>
      <c r="AY325" s="16" t="s">
        <v>148</v>
      </c>
      <c r="BE325" s="184">
        <f>IF(N325="základní",J325,0)</f>
        <v>0</v>
      </c>
      <c r="BF325" s="184">
        <f>IF(N325="snížená",J325,0)</f>
        <v>0</v>
      </c>
      <c r="BG325" s="184">
        <f>IF(N325="zákl. přenesená",J325,0)</f>
        <v>0</v>
      </c>
      <c r="BH325" s="184">
        <f>IF(N325="sníž. přenesená",J325,0)</f>
        <v>0</v>
      </c>
      <c r="BI325" s="184">
        <f>IF(N325="nulová",J325,0)</f>
        <v>0</v>
      </c>
      <c r="BJ325" s="16" t="s">
        <v>82</v>
      </c>
      <c r="BK325" s="184">
        <f>ROUND(I325*H325,2)</f>
        <v>0</v>
      </c>
      <c r="BL325" s="16" t="s">
        <v>155</v>
      </c>
      <c r="BM325" s="16" t="s">
        <v>514</v>
      </c>
    </row>
    <row r="326" spans="2:65" s="1" customFormat="1" ht="16.5" customHeight="1">
      <c r="B326" s="33"/>
      <c r="C326" s="173" t="s">
        <v>515</v>
      </c>
      <c r="D326" s="173" t="s">
        <v>151</v>
      </c>
      <c r="E326" s="174" t="s">
        <v>486</v>
      </c>
      <c r="F326" s="175" t="s">
        <v>487</v>
      </c>
      <c r="G326" s="176" t="s">
        <v>188</v>
      </c>
      <c r="H326" s="177">
        <v>7.8E-2</v>
      </c>
      <c r="I326" s="178"/>
      <c r="J326" s="179">
        <f>ROUND(I326*H326,2)</f>
        <v>0</v>
      </c>
      <c r="K326" s="175" t="s">
        <v>160</v>
      </c>
      <c r="L326" s="37"/>
      <c r="M326" s="180" t="s">
        <v>19</v>
      </c>
      <c r="N326" s="181" t="s">
        <v>45</v>
      </c>
      <c r="O326" s="59"/>
      <c r="P326" s="182">
        <f>O326*H326</f>
        <v>0</v>
      </c>
      <c r="Q326" s="182">
        <v>0</v>
      </c>
      <c r="R326" s="182">
        <f>Q326*H326</f>
        <v>0</v>
      </c>
      <c r="S326" s="182">
        <v>0</v>
      </c>
      <c r="T326" s="183">
        <f>S326*H326</f>
        <v>0</v>
      </c>
      <c r="AR326" s="16" t="s">
        <v>155</v>
      </c>
      <c r="AT326" s="16" t="s">
        <v>151</v>
      </c>
      <c r="AU326" s="16" t="s">
        <v>84</v>
      </c>
      <c r="AY326" s="16" t="s">
        <v>148</v>
      </c>
      <c r="BE326" s="184">
        <f>IF(N326="základní",J326,0)</f>
        <v>0</v>
      </c>
      <c r="BF326" s="184">
        <f>IF(N326="snížená",J326,0)</f>
        <v>0</v>
      </c>
      <c r="BG326" s="184">
        <f>IF(N326="zákl. přenesená",J326,0)</f>
        <v>0</v>
      </c>
      <c r="BH326" s="184">
        <f>IF(N326="sníž. přenesená",J326,0)</f>
        <v>0</v>
      </c>
      <c r="BI326" s="184">
        <f>IF(N326="nulová",J326,0)</f>
        <v>0</v>
      </c>
      <c r="BJ326" s="16" t="s">
        <v>82</v>
      </c>
      <c r="BK326" s="184">
        <f>ROUND(I326*H326,2)</f>
        <v>0</v>
      </c>
      <c r="BL326" s="16" t="s">
        <v>155</v>
      </c>
      <c r="BM326" s="16" t="s">
        <v>516</v>
      </c>
    </row>
    <row r="327" spans="2:65" s="1" customFormat="1" ht="39">
      <c r="B327" s="33"/>
      <c r="C327" s="34"/>
      <c r="D327" s="185" t="s">
        <v>181</v>
      </c>
      <c r="E327" s="34"/>
      <c r="F327" s="186" t="s">
        <v>489</v>
      </c>
      <c r="G327" s="34"/>
      <c r="H327" s="34"/>
      <c r="I327" s="102"/>
      <c r="J327" s="34"/>
      <c r="K327" s="34"/>
      <c r="L327" s="37"/>
      <c r="M327" s="187"/>
      <c r="N327" s="59"/>
      <c r="O327" s="59"/>
      <c r="P327" s="59"/>
      <c r="Q327" s="59"/>
      <c r="R327" s="59"/>
      <c r="S327" s="59"/>
      <c r="T327" s="60"/>
      <c r="AT327" s="16" t="s">
        <v>181</v>
      </c>
      <c r="AU327" s="16" t="s">
        <v>84</v>
      </c>
    </row>
    <row r="328" spans="2:65" s="11" customFormat="1" ht="11.25">
      <c r="B328" s="188"/>
      <c r="C328" s="189"/>
      <c r="D328" s="185" t="s">
        <v>168</v>
      </c>
      <c r="E328" s="190" t="s">
        <v>19</v>
      </c>
      <c r="F328" s="191" t="s">
        <v>517</v>
      </c>
      <c r="G328" s="189"/>
      <c r="H328" s="190" t="s">
        <v>19</v>
      </c>
      <c r="I328" s="192"/>
      <c r="J328" s="189"/>
      <c r="K328" s="189"/>
      <c r="L328" s="193"/>
      <c r="M328" s="194"/>
      <c r="N328" s="195"/>
      <c r="O328" s="195"/>
      <c r="P328" s="195"/>
      <c r="Q328" s="195"/>
      <c r="R328" s="195"/>
      <c r="S328" s="195"/>
      <c r="T328" s="196"/>
      <c r="AT328" s="197" t="s">
        <v>168</v>
      </c>
      <c r="AU328" s="197" t="s">
        <v>84</v>
      </c>
      <c r="AV328" s="11" t="s">
        <v>82</v>
      </c>
      <c r="AW328" s="11" t="s">
        <v>35</v>
      </c>
      <c r="AX328" s="11" t="s">
        <v>74</v>
      </c>
      <c r="AY328" s="197" t="s">
        <v>148</v>
      </c>
    </row>
    <row r="329" spans="2:65" s="12" customFormat="1" ht="11.25">
      <c r="B329" s="198"/>
      <c r="C329" s="199"/>
      <c r="D329" s="185" t="s">
        <v>168</v>
      </c>
      <c r="E329" s="200" t="s">
        <v>19</v>
      </c>
      <c r="F329" s="201" t="s">
        <v>518</v>
      </c>
      <c r="G329" s="199"/>
      <c r="H329" s="202">
        <v>7.8E-2</v>
      </c>
      <c r="I329" s="203"/>
      <c r="J329" s="199"/>
      <c r="K329" s="199"/>
      <c r="L329" s="204"/>
      <c r="M329" s="205"/>
      <c r="N329" s="206"/>
      <c r="O329" s="206"/>
      <c r="P329" s="206"/>
      <c r="Q329" s="206"/>
      <c r="R329" s="206"/>
      <c r="S329" s="206"/>
      <c r="T329" s="207"/>
      <c r="AT329" s="208" t="s">
        <v>168</v>
      </c>
      <c r="AU329" s="208" t="s">
        <v>84</v>
      </c>
      <c r="AV329" s="12" t="s">
        <v>84</v>
      </c>
      <c r="AW329" s="12" t="s">
        <v>35</v>
      </c>
      <c r="AX329" s="12" t="s">
        <v>82</v>
      </c>
      <c r="AY329" s="208" t="s">
        <v>148</v>
      </c>
    </row>
    <row r="330" spans="2:65" s="1" customFormat="1" ht="16.5" customHeight="1">
      <c r="B330" s="33"/>
      <c r="C330" s="220" t="s">
        <v>519</v>
      </c>
      <c r="D330" s="220" t="s">
        <v>491</v>
      </c>
      <c r="E330" s="221" t="s">
        <v>520</v>
      </c>
      <c r="F330" s="222" t="s">
        <v>521</v>
      </c>
      <c r="G330" s="223" t="s">
        <v>188</v>
      </c>
      <c r="H330" s="224">
        <v>7.8E-2</v>
      </c>
      <c r="I330" s="225"/>
      <c r="J330" s="226">
        <f>ROUND(I330*H330,2)</f>
        <v>0</v>
      </c>
      <c r="K330" s="222" t="s">
        <v>160</v>
      </c>
      <c r="L330" s="227"/>
      <c r="M330" s="228" t="s">
        <v>19</v>
      </c>
      <c r="N330" s="229" t="s">
        <v>45</v>
      </c>
      <c r="O330" s="59"/>
      <c r="P330" s="182">
        <f>O330*H330</f>
        <v>0</v>
      </c>
      <c r="Q330" s="182">
        <v>1</v>
      </c>
      <c r="R330" s="182">
        <f>Q330*H330</f>
        <v>7.8E-2</v>
      </c>
      <c r="S330" s="182">
        <v>0</v>
      </c>
      <c r="T330" s="183">
        <f>S330*H330</f>
        <v>0</v>
      </c>
      <c r="AR330" s="16" t="s">
        <v>199</v>
      </c>
      <c r="AT330" s="16" t="s">
        <v>491</v>
      </c>
      <c r="AU330" s="16" t="s">
        <v>84</v>
      </c>
      <c r="AY330" s="16" t="s">
        <v>148</v>
      </c>
      <c r="BE330" s="184">
        <f>IF(N330="základní",J330,0)</f>
        <v>0</v>
      </c>
      <c r="BF330" s="184">
        <f>IF(N330="snížená",J330,0)</f>
        <v>0</v>
      </c>
      <c r="BG330" s="184">
        <f>IF(N330="zákl. přenesená",J330,0)</f>
        <v>0</v>
      </c>
      <c r="BH330" s="184">
        <f>IF(N330="sníž. přenesená",J330,0)</f>
        <v>0</v>
      </c>
      <c r="BI330" s="184">
        <f>IF(N330="nulová",J330,0)</f>
        <v>0</v>
      </c>
      <c r="BJ330" s="16" t="s">
        <v>82</v>
      </c>
      <c r="BK330" s="184">
        <f>ROUND(I330*H330,2)</f>
        <v>0</v>
      </c>
      <c r="BL330" s="16" t="s">
        <v>155</v>
      </c>
      <c r="BM330" s="16" t="s">
        <v>522</v>
      </c>
    </row>
    <row r="331" spans="2:65" s="1" customFormat="1" ht="16.5" customHeight="1">
      <c r="B331" s="33"/>
      <c r="C331" s="173" t="s">
        <v>523</v>
      </c>
      <c r="D331" s="173" t="s">
        <v>151</v>
      </c>
      <c r="E331" s="174" t="s">
        <v>524</v>
      </c>
      <c r="F331" s="175" t="s">
        <v>525</v>
      </c>
      <c r="G331" s="176" t="s">
        <v>188</v>
      </c>
      <c r="H331" s="177">
        <v>0.66200000000000003</v>
      </c>
      <c r="I331" s="178"/>
      <c r="J331" s="179">
        <f>ROUND(I331*H331,2)</f>
        <v>0</v>
      </c>
      <c r="K331" s="175" t="s">
        <v>160</v>
      </c>
      <c r="L331" s="37"/>
      <c r="M331" s="180" t="s">
        <v>19</v>
      </c>
      <c r="N331" s="181" t="s">
        <v>45</v>
      </c>
      <c r="O331" s="59"/>
      <c r="P331" s="182">
        <f>O331*H331</f>
        <v>0</v>
      </c>
      <c r="Q331" s="182">
        <v>0</v>
      </c>
      <c r="R331" s="182">
        <f>Q331*H331</f>
        <v>0</v>
      </c>
      <c r="S331" s="182">
        <v>0</v>
      </c>
      <c r="T331" s="183">
        <f>S331*H331</f>
        <v>0</v>
      </c>
      <c r="AR331" s="16" t="s">
        <v>155</v>
      </c>
      <c r="AT331" s="16" t="s">
        <v>151</v>
      </c>
      <c r="AU331" s="16" t="s">
        <v>84</v>
      </c>
      <c r="AY331" s="16" t="s">
        <v>148</v>
      </c>
      <c r="BE331" s="184">
        <f>IF(N331="základní",J331,0)</f>
        <v>0</v>
      </c>
      <c r="BF331" s="184">
        <f>IF(N331="snížená",J331,0)</f>
        <v>0</v>
      </c>
      <c r="BG331" s="184">
        <f>IF(N331="zákl. přenesená",J331,0)</f>
        <v>0</v>
      </c>
      <c r="BH331" s="184">
        <f>IF(N331="sníž. přenesená",J331,0)</f>
        <v>0</v>
      </c>
      <c r="BI331" s="184">
        <f>IF(N331="nulová",J331,0)</f>
        <v>0</v>
      </c>
      <c r="BJ331" s="16" t="s">
        <v>82</v>
      </c>
      <c r="BK331" s="184">
        <f>ROUND(I331*H331,2)</f>
        <v>0</v>
      </c>
      <c r="BL331" s="16" t="s">
        <v>155</v>
      </c>
      <c r="BM331" s="16" t="s">
        <v>526</v>
      </c>
    </row>
    <row r="332" spans="2:65" s="1" customFormat="1" ht="39">
      <c r="B332" s="33"/>
      <c r="C332" s="34"/>
      <c r="D332" s="185" t="s">
        <v>181</v>
      </c>
      <c r="E332" s="34"/>
      <c r="F332" s="186" t="s">
        <v>489</v>
      </c>
      <c r="G332" s="34"/>
      <c r="H332" s="34"/>
      <c r="I332" s="102"/>
      <c r="J332" s="34"/>
      <c r="K332" s="34"/>
      <c r="L332" s="37"/>
      <c r="M332" s="187"/>
      <c r="N332" s="59"/>
      <c r="O332" s="59"/>
      <c r="P332" s="59"/>
      <c r="Q332" s="59"/>
      <c r="R332" s="59"/>
      <c r="S332" s="59"/>
      <c r="T332" s="60"/>
      <c r="AT332" s="16" t="s">
        <v>181</v>
      </c>
      <c r="AU332" s="16" t="s">
        <v>84</v>
      </c>
    </row>
    <row r="333" spans="2:65" s="1" customFormat="1" ht="16.5" customHeight="1">
      <c r="B333" s="33"/>
      <c r="C333" s="220" t="s">
        <v>527</v>
      </c>
      <c r="D333" s="220" t="s">
        <v>491</v>
      </c>
      <c r="E333" s="221" t="s">
        <v>528</v>
      </c>
      <c r="F333" s="222" t="s">
        <v>529</v>
      </c>
      <c r="G333" s="223" t="s">
        <v>188</v>
      </c>
      <c r="H333" s="224">
        <v>0.47399999999999998</v>
      </c>
      <c r="I333" s="225"/>
      <c r="J333" s="226">
        <f>ROUND(I333*H333,2)</f>
        <v>0</v>
      </c>
      <c r="K333" s="222" t="s">
        <v>160</v>
      </c>
      <c r="L333" s="227"/>
      <c r="M333" s="228" t="s">
        <v>19</v>
      </c>
      <c r="N333" s="229" t="s">
        <v>45</v>
      </c>
      <c r="O333" s="59"/>
      <c r="P333" s="182">
        <f>O333*H333</f>
        <v>0</v>
      </c>
      <c r="Q333" s="182">
        <v>1</v>
      </c>
      <c r="R333" s="182">
        <f>Q333*H333</f>
        <v>0.47399999999999998</v>
      </c>
      <c r="S333" s="182">
        <v>0</v>
      </c>
      <c r="T333" s="183">
        <f>S333*H333</f>
        <v>0</v>
      </c>
      <c r="AR333" s="16" t="s">
        <v>199</v>
      </c>
      <c r="AT333" s="16" t="s">
        <v>491</v>
      </c>
      <c r="AU333" s="16" t="s">
        <v>84</v>
      </c>
      <c r="AY333" s="16" t="s">
        <v>148</v>
      </c>
      <c r="BE333" s="184">
        <f>IF(N333="základní",J333,0)</f>
        <v>0</v>
      </c>
      <c r="BF333" s="184">
        <f>IF(N333="snížená",J333,0)</f>
        <v>0</v>
      </c>
      <c r="BG333" s="184">
        <f>IF(N333="zákl. přenesená",J333,0)</f>
        <v>0</v>
      </c>
      <c r="BH333" s="184">
        <f>IF(N333="sníž. přenesená",J333,0)</f>
        <v>0</v>
      </c>
      <c r="BI333" s="184">
        <f>IF(N333="nulová",J333,0)</f>
        <v>0</v>
      </c>
      <c r="BJ333" s="16" t="s">
        <v>82</v>
      </c>
      <c r="BK333" s="184">
        <f>ROUND(I333*H333,2)</f>
        <v>0</v>
      </c>
      <c r="BL333" s="16" t="s">
        <v>155</v>
      </c>
      <c r="BM333" s="16" t="s">
        <v>530</v>
      </c>
    </row>
    <row r="334" spans="2:65" s="11" customFormat="1" ht="11.25">
      <c r="B334" s="188"/>
      <c r="C334" s="189"/>
      <c r="D334" s="185" t="s">
        <v>168</v>
      </c>
      <c r="E334" s="190" t="s">
        <v>19</v>
      </c>
      <c r="F334" s="191" t="s">
        <v>531</v>
      </c>
      <c r="G334" s="189"/>
      <c r="H334" s="190" t="s">
        <v>19</v>
      </c>
      <c r="I334" s="192"/>
      <c r="J334" s="189"/>
      <c r="K334" s="189"/>
      <c r="L334" s="193"/>
      <c r="M334" s="194"/>
      <c r="N334" s="195"/>
      <c r="O334" s="195"/>
      <c r="P334" s="195"/>
      <c r="Q334" s="195"/>
      <c r="R334" s="195"/>
      <c r="S334" s="195"/>
      <c r="T334" s="196"/>
      <c r="AT334" s="197" t="s">
        <v>168</v>
      </c>
      <c r="AU334" s="197" t="s">
        <v>84</v>
      </c>
      <c r="AV334" s="11" t="s">
        <v>82</v>
      </c>
      <c r="AW334" s="11" t="s">
        <v>35</v>
      </c>
      <c r="AX334" s="11" t="s">
        <v>74</v>
      </c>
      <c r="AY334" s="197" t="s">
        <v>148</v>
      </c>
    </row>
    <row r="335" spans="2:65" s="12" customFormat="1" ht="11.25">
      <c r="B335" s="198"/>
      <c r="C335" s="199"/>
      <c r="D335" s="185" t="s">
        <v>168</v>
      </c>
      <c r="E335" s="200" t="s">
        <v>19</v>
      </c>
      <c r="F335" s="201" t="s">
        <v>532</v>
      </c>
      <c r="G335" s="199"/>
      <c r="H335" s="202">
        <v>0.47399999999999998</v>
      </c>
      <c r="I335" s="203"/>
      <c r="J335" s="199"/>
      <c r="K335" s="199"/>
      <c r="L335" s="204"/>
      <c r="M335" s="205"/>
      <c r="N335" s="206"/>
      <c r="O335" s="206"/>
      <c r="P335" s="206"/>
      <c r="Q335" s="206"/>
      <c r="R335" s="206"/>
      <c r="S335" s="206"/>
      <c r="T335" s="207"/>
      <c r="AT335" s="208" t="s">
        <v>168</v>
      </c>
      <c r="AU335" s="208" t="s">
        <v>84</v>
      </c>
      <c r="AV335" s="12" t="s">
        <v>84</v>
      </c>
      <c r="AW335" s="12" t="s">
        <v>35</v>
      </c>
      <c r="AX335" s="12" t="s">
        <v>82</v>
      </c>
      <c r="AY335" s="208" t="s">
        <v>148</v>
      </c>
    </row>
    <row r="336" spans="2:65" s="1" customFormat="1" ht="16.5" customHeight="1">
      <c r="B336" s="33"/>
      <c r="C336" s="220" t="s">
        <v>533</v>
      </c>
      <c r="D336" s="220" t="s">
        <v>491</v>
      </c>
      <c r="E336" s="221" t="s">
        <v>534</v>
      </c>
      <c r="F336" s="222" t="s">
        <v>535</v>
      </c>
      <c r="G336" s="223" t="s">
        <v>188</v>
      </c>
      <c r="H336" s="224">
        <v>0.188</v>
      </c>
      <c r="I336" s="225"/>
      <c r="J336" s="226">
        <f>ROUND(I336*H336,2)</f>
        <v>0</v>
      </c>
      <c r="K336" s="222" t="s">
        <v>160</v>
      </c>
      <c r="L336" s="227"/>
      <c r="M336" s="228" t="s">
        <v>19</v>
      </c>
      <c r="N336" s="229" t="s">
        <v>45</v>
      </c>
      <c r="O336" s="59"/>
      <c r="P336" s="182">
        <f>O336*H336</f>
        <v>0</v>
      </c>
      <c r="Q336" s="182">
        <v>1</v>
      </c>
      <c r="R336" s="182">
        <f>Q336*H336</f>
        <v>0.188</v>
      </c>
      <c r="S336" s="182">
        <v>0</v>
      </c>
      <c r="T336" s="183">
        <f>S336*H336</f>
        <v>0</v>
      </c>
      <c r="AR336" s="16" t="s">
        <v>199</v>
      </c>
      <c r="AT336" s="16" t="s">
        <v>491</v>
      </c>
      <c r="AU336" s="16" t="s">
        <v>84</v>
      </c>
      <c r="AY336" s="16" t="s">
        <v>148</v>
      </c>
      <c r="BE336" s="184">
        <f>IF(N336="základní",J336,0)</f>
        <v>0</v>
      </c>
      <c r="BF336" s="184">
        <f>IF(N336="snížená",J336,0)</f>
        <v>0</v>
      </c>
      <c r="BG336" s="184">
        <f>IF(N336="zákl. přenesená",J336,0)</f>
        <v>0</v>
      </c>
      <c r="BH336" s="184">
        <f>IF(N336="sníž. přenesená",J336,0)</f>
        <v>0</v>
      </c>
      <c r="BI336" s="184">
        <f>IF(N336="nulová",J336,0)</f>
        <v>0</v>
      </c>
      <c r="BJ336" s="16" t="s">
        <v>82</v>
      </c>
      <c r="BK336" s="184">
        <f>ROUND(I336*H336,2)</f>
        <v>0</v>
      </c>
      <c r="BL336" s="16" t="s">
        <v>155</v>
      </c>
      <c r="BM336" s="16" t="s">
        <v>536</v>
      </c>
    </row>
    <row r="337" spans="2:65" s="11" customFormat="1" ht="11.25">
      <c r="B337" s="188"/>
      <c r="C337" s="189"/>
      <c r="D337" s="185" t="s">
        <v>168</v>
      </c>
      <c r="E337" s="190" t="s">
        <v>19</v>
      </c>
      <c r="F337" s="191" t="s">
        <v>537</v>
      </c>
      <c r="G337" s="189"/>
      <c r="H337" s="190" t="s">
        <v>19</v>
      </c>
      <c r="I337" s="192"/>
      <c r="J337" s="189"/>
      <c r="K337" s="189"/>
      <c r="L337" s="193"/>
      <c r="M337" s="194"/>
      <c r="N337" s="195"/>
      <c r="O337" s="195"/>
      <c r="P337" s="195"/>
      <c r="Q337" s="195"/>
      <c r="R337" s="195"/>
      <c r="S337" s="195"/>
      <c r="T337" s="196"/>
      <c r="AT337" s="197" t="s">
        <v>168</v>
      </c>
      <c r="AU337" s="197" t="s">
        <v>84</v>
      </c>
      <c r="AV337" s="11" t="s">
        <v>82</v>
      </c>
      <c r="AW337" s="11" t="s">
        <v>35</v>
      </c>
      <c r="AX337" s="11" t="s">
        <v>74</v>
      </c>
      <c r="AY337" s="197" t="s">
        <v>148</v>
      </c>
    </row>
    <row r="338" spans="2:65" s="12" customFormat="1" ht="11.25">
      <c r="B338" s="198"/>
      <c r="C338" s="199"/>
      <c r="D338" s="185" t="s">
        <v>168</v>
      </c>
      <c r="E338" s="200" t="s">
        <v>19</v>
      </c>
      <c r="F338" s="201" t="s">
        <v>538</v>
      </c>
      <c r="G338" s="199"/>
      <c r="H338" s="202">
        <v>6.5000000000000002E-2</v>
      </c>
      <c r="I338" s="203"/>
      <c r="J338" s="199"/>
      <c r="K338" s="199"/>
      <c r="L338" s="204"/>
      <c r="M338" s="205"/>
      <c r="N338" s="206"/>
      <c r="O338" s="206"/>
      <c r="P338" s="206"/>
      <c r="Q338" s="206"/>
      <c r="R338" s="206"/>
      <c r="S338" s="206"/>
      <c r="T338" s="207"/>
      <c r="AT338" s="208" t="s">
        <v>168</v>
      </c>
      <c r="AU338" s="208" t="s">
        <v>84</v>
      </c>
      <c r="AV338" s="12" t="s">
        <v>84</v>
      </c>
      <c r="AW338" s="12" t="s">
        <v>35</v>
      </c>
      <c r="AX338" s="12" t="s">
        <v>74</v>
      </c>
      <c r="AY338" s="208" t="s">
        <v>148</v>
      </c>
    </row>
    <row r="339" spans="2:65" s="11" customFormat="1" ht="11.25">
      <c r="B339" s="188"/>
      <c r="C339" s="189"/>
      <c r="D339" s="185" t="s">
        <v>168</v>
      </c>
      <c r="E339" s="190" t="s">
        <v>19</v>
      </c>
      <c r="F339" s="191" t="s">
        <v>505</v>
      </c>
      <c r="G339" s="189"/>
      <c r="H339" s="190" t="s">
        <v>19</v>
      </c>
      <c r="I339" s="192"/>
      <c r="J339" s="189"/>
      <c r="K339" s="189"/>
      <c r="L339" s="193"/>
      <c r="M339" s="194"/>
      <c r="N339" s="195"/>
      <c r="O339" s="195"/>
      <c r="P339" s="195"/>
      <c r="Q339" s="195"/>
      <c r="R339" s="195"/>
      <c r="S339" s="195"/>
      <c r="T339" s="196"/>
      <c r="AT339" s="197" t="s">
        <v>168</v>
      </c>
      <c r="AU339" s="197" t="s">
        <v>84</v>
      </c>
      <c r="AV339" s="11" t="s">
        <v>82</v>
      </c>
      <c r="AW339" s="11" t="s">
        <v>35</v>
      </c>
      <c r="AX339" s="11" t="s">
        <v>74</v>
      </c>
      <c r="AY339" s="197" t="s">
        <v>148</v>
      </c>
    </row>
    <row r="340" spans="2:65" s="12" customFormat="1" ht="11.25">
      <c r="B340" s="198"/>
      <c r="C340" s="199"/>
      <c r="D340" s="185" t="s">
        <v>168</v>
      </c>
      <c r="E340" s="200" t="s">
        <v>19</v>
      </c>
      <c r="F340" s="201" t="s">
        <v>539</v>
      </c>
      <c r="G340" s="199"/>
      <c r="H340" s="202">
        <v>0.123</v>
      </c>
      <c r="I340" s="203"/>
      <c r="J340" s="199"/>
      <c r="K340" s="199"/>
      <c r="L340" s="204"/>
      <c r="M340" s="205"/>
      <c r="N340" s="206"/>
      <c r="O340" s="206"/>
      <c r="P340" s="206"/>
      <c r="Q340" s="206"/>
      <c r="R340" s="206"/>
      <c r="S340" s="206"/>
      <c r="T340" s="207"/>
      <c r="AT340" s="208" t="s">
        <v>168</v>
      </c>
      <c r="AU340" s="208" t="s">
        <v>84</v>
      </c>
      <c r="AV340" s="12" t="s">
        <v>84</v>
      </c>
      <c r="AW340" s="12" t="s">
        <v>35</v>
      </c>
      <c r="AX340" s="12" t="s">
        <v>74</v>
      </c>
      <c r="AY340" s="208" t="s">
        <v>148</v>
      </c>
    </row>
    <row r="341" spans="2:65" s="13" customFormat="1" ht="11.25">
      <c r="B341" s="209"/>
      <c r="C341" s="210"/>
      <c r="D341" s="185" t="s">
        <v>168</v>
      </c>
      <c r="E341" s="211" t="s">
        <v>19</v>
      </c>
      <c r="F341" s="212" t="s">
        <v>275</v>
      </c>
      <c r="G341" s="210"/>
      <c r="H341" s="213">
        <v>0.188</v>
      </c>
      <c r="I341" s="214"/>
      <c r="J341" s="210"/>
      <c r="K341" s="210"/>
      <c r="L341" s="215"/>
      <c r="M341" s="216"/>
      <c r="N341" s="217"/>
      <c r="O341" s="217"/>
      <c r="P341" s="217"/>
      <c r="Q341" s="217"/>
      <c r="R341" s="217"/>
      <c r="S341" s="217"/>
      <c r="T341" s="218"/>
      <c r="AT341" s="219" t="s">
        <v>168</v>
      </c>
      <c r="AU341" s="219" t="s">
        <v>84</v>
      </c>
      <c r="AV341" s="13" t="s">
        <v>155</v>
      </c>
      <c r="AW341" s="13" t="s">
        <v>35</v>
      </c>
      <c r="AX341" s="13" t="s">
        <v>82</v>
      </c>
      <c r="AY341" s="219" t="s">
        <v>148</v>
      </c>
    </row>
    <row r="342" spans="2:65" s="1" customFormat="1" ht="16.5" customHeight="1">
      <c r="B342" s="33"/>
      <c r="C342" s="173" t="s">
        <v>540</v>
      </c>
      <c r="D342" s="173" t="s">
        <v>151</v>
      </c>
      <c r="E342" s="174" t="s">
        <v>541</v>
      </c>
      <c r="F342" s="175" t="s">
        <v>542</v>
      </c>
      <c r="G342" s="176" t="s">
        <v>166</v>
      </c>
      <c r="H342" s="177">
        <v>60.146999999999998</v>
      </c>
      <c r="I342" s="178"/>
      <c r="J342" s="179">
        <f>ROUND(I342*H342,2)</f>
        <v>0</v>
      </c>
      <c r="K342" s="175" t="s">
        <v>160</v>
      </c>
      <c r="L342" s="37"/>
      <c r="M342" s="180" t="s">
        <v>19</v>
      </c>
      <c r="N342" s="181" t="s">
        <v>45</v>
      </c>
      <c r="O342" s="59"/>
      <c r="P342" s="182">
        <f>O342*H342</f>
        <v>0</v>
      </c>
      <c r="Q342" s="182">
        <v>0</v>
      </c>
      <c r="R342" s="182">
        <f>Q342*H342</f>
        <v>0</v>
      </c>
      <c r="S342" s="182">
        <v>1.6</v>
      </c>
      <c r="T342" s="183">
        <f>S342*H342</f>
        <v>96.235200000000006</v>
      </c>
      <c r="AR342" s="16" t="s">
        <v>155</v>
      </c>
      <c r="AT342" s="16" t="s">
        <v>151</v>
      </c>
      <c r="AU342" s="16" t="s">
        <v>84</v>
      </c>
      <c r="AY342" s="16" t="s">
        <v>148</v>
      </c>
      <c r="BE342" s="184">
        <f>IF(N342="základní",J342,0)</f>
        <v>0</v>
      </c>
      <c r="BF342" s="184">
        <f>IF(N342="snížená",J342,0)</f>
        <v>0</v>
      </c>
      <c r="BG342" s="184">
        <f>IF(N342="zákl. přenesená",J342,0)</f>
        <v>0</v>
      </c>
      <c r="BH342" s="184">
        <f>IF(N342="sníž. přenesená",J342,0)</f>
        <v>0</v>
      </c>
      <c r="BI342" s="184">
        <f>IF(N342="nulová",J342,0)</f>
        <v>0</v>
      </c>
      <c r="BJ342" s="16" t="s">
        <v>82</v>
      </c>
      <c r="BK342" s="184">
        <f>ROUND(I342*H342,2)</f>
        <v>0</v>
      </c>
      <c r="BL342" s="16" t="s">
        <v>155</v>
      </c>
      <c r="BM342" s="16" t="s">
        <v>543</v>
      </c>
    </row>
    <row r="343" spans="2:65" s="11" customFormat="1" ht="11.25">
      <c r="B343" s="188"/>
      <c r="C343" s="189"/>
      <c r="D343" s="185" t="s">
        <v>168</v>
      </c>
      <c r="E343" s="190" t="s">
        <v>19</v>
      </c>
      <c r="F343" s="191" t="s">
        <v>544</v>
      </c>
      <c r="G343" s="189"/>
      <c r="H343" s="190" t="s">
        <v>19</v>
      </c>
      <c r="I343" s="192"/>
      <c r="J343" s="189"/>
      <c r="K343" s="189"/>
      <c r="L343" s="193"/>
      <c r="M343" s="194"/>
      <c r="N343" s="195"/>
      <c r="O343" s="195"/>
      <c r="P343" s="195"/>
      <c r="Q343" s="195"/>
      <c r="R343" s="195"/>
      <c r="S343" s="195"/>
      <c r="T343" s="196"/>
      <c r="AT343" s="197" t="s">
        <v>168</v>
      </c>
      <c r="AU343" s="197" t="s">
        <v>84</v>
      </c>
      <c r="AV343" s="11" t="s">
        <v>82</v>
      </c>
      <c r="AW343" s="11" t="s">
        <v>35</v>
      </c>
      <c r="AX343" s="11" t="s">
        <v>74</v>
      </c>
      <c r="AY343" s="197" t="s">
        <v>148</v>
      </c>
    </row>
    <row r="344" spans="2:65" s="12" customFormat="1" ht="11.25">
      <c r="B344" s="198"/>
      <c r="C344" s="199"/>
      <c r="D344" s="185" t="s">
        <v>168</v>
      </c>
      <c r="E344" s="200" t="s">
        <v>19</v>
      </c>
      <c r="F344" s="201" t="s">
        <v>545</v>
      </c>
      <c r="G344" s="199"/>
      <c r="H344" s="202">
        <v>0.82099999999999995</v>
      </c>
      <c r="I344" s="203"/>
      <c r="J344" s="199"/>
      <c r="K344" s="199"/>
      <c r="L344" s="204"/>
      <c r="M344" s="205"/>
      <c r="N344" s="206"/>
      <c r="O344" s="206"/>
      <c r="P344" s="206"/>
      <c r="Q344" s="206"/>
      <c r="R344" s="206"/>
      <c r="S344" s="206"/>
      <c r="T344" s="207"/>
      <c r="AT344" s="208" t="s">
        <v>168</v>
      </c>
      <c r="AU344" s="208" t="s">
        <v>84</v>
      </c>
      <c r="AV344" s="12" t="s">
        <v>84</v>
      </c>
      <c r="AW344" s="12" t="s">
        <v>35</v>
      </c>
      <c r="AX344" s="12" t="s">
        <v>74</v>
      </c>
      <c r="AY344" s="208" t="s">
        <v>148</v>
      </c>
    </row>
    <row r="345" spans="2:65" s="11" customFormat="1" ht="11.25">
      <c r="B345" s="188"/>
      <c r="C345" s="189"/>
      <c r="D345" s="185" t="s">
        <v>168</v>
      </c>
      <c r="E345" s="190" t="s">
        <v>19</v>
      </c>
      <c r="F345" s="191" t="s">
        <v>546</v>
      </c>
      <c r="G345" s="189"/>
      <c r="H345" s="190" t="s">
        <v>19</v>
      </c>
      <c r="I345" s="192"/>
      <c r="J345" s="189"/>
      <c r="K345" s="189"/>
      <c r="L345" s="193"/>
      <c r="M345" s="194"/>
      <c r="N345" s="195"/>
      <c r="O345" s="195"/>
      <c r="P345" s="195"/>
      <c r="Q345" s="195"/>
      <c r="R345" s="195"/>
      <c r="S345" s="195"/>
      <c r="T345" s="196"/>
      <c r="AT345" s="197" t="s">
        <v>168</v>
      </c>
      <c r="AU345" s="197" t="s">
        <v>84</v>
      </c>
      <c r="AV345" s="11" t="s">
        <v>82</v>
      </c>
      <c r="AW345" s="11" t="s">
        <v>35</v>
      </c>
      <c r="AX345" s="11" t="s">
        <v>74</v>
      </c>
      <c r="AY345" s="197" t="s">
        <v>148</v>
      </c>
    </row>
    <row r="346" spans="2:65" s="12" customFormat="1" ht="11.25">
      <c r="B346" s="198"/>
      <c r="C346" s="199"/>
      <c r="D346" s="185" t="s">
        <v>168</v>
      </c>
      <c r="E346" s="200" t="s">
        <v>19</v>
      </c>
      <c r="F346" s="201" t="s">
        <v>547</v>
      </c>
      <c r="G346" s="199"/>
      <c r="H346" s="202">
        <v>0.42899999999999999</v>
      </c>
      <c r="I346" s="203"/>
      <c r="J346" s="199"/>
      <c r="K346" s="199"/>
      <c r="L346" s="204"/>
      <c r="M346" s="205"/>
      <c r="N346" s="206"/>
      <c r="O346" s="206"/>
      <c r="P346" s="206"/>
      <c r="Q346" s="206"/>
      <c r="R346" s="206"/>
      <c r="S346" s="206"/>
      <c r="T346" s="207"/>
      <c r="AT346" s="208" t="s">
        <v>168</v>
      </c>
      <c r="AU346" s="208" t="s">
        <v>84</v>
      </c>
      <c r="AV346" s="12" t="s">
        <v>84</v>
      </c>
      <c r="AW346" s="12" t="s">
        <v>35</v>
      </c>
      <c r="AX346" s="12" t="s">
        <v>74</v>
      </c>
      <c r="AY346" s="208" t="s">
        <v>148</v>
      </c>
    </row>
    <row r="347" spans="2:65" s="11" customFormat="1" ht="11.25">
      <c r="B347" s="188"/>
      <c r="C347" s="189"/>
      <c r="D347" s="185" t="s">
        <v>168</v>
      </c>
      <c r="E347" s="190" t="s">
        <v>19</v>
      </c>
      <c r="F347" s="191" t="s">
        <v>548</v>
      </c>
      <c r="G347" s="189"/>
      <c r="H347" s="190" t="s">
        <v>19</v>
      </c>
      <c r="I347" s="192"/>
      <c r="J347" s="189"/>
      <c r="K347" s="189"/>
      <c r="L347" s="193"/>
      <c r="M347" s="194"/>
      <c r="N347" s="195"/>
      <c r="O347" s="195"/>
      <c r="P347" s="195"/>
      <c r="Q347" s="195"/>
      <c r="R347" s="195"/>
      <c r="S347" s="195"/>
      <c r="T347" s="196"/>
      <c r="AT347" s="197" t="s">
        <v>168</v>
      </c>
      <c r="AU347" s="197" t="s">
        <v>84</v>
      </c>
      <c r="AV347" s="11" t="s">
        <v>82</v>
      </c>
      <c r="AW347" s="11" t="s">
        <v>35</v>
      </c>
      <c r="AX347" s="11" t="s">
        <v>74</v>
      </c>
      <c r="AY347" s="197" t="s">
        <v>148</v>
      </c>
    </row>
    <row r="348" spans="2:65" s="12" customFormat="1" ht="11.25">
      <c r="B348" s="198"/>
      <c r="C348" s="199"/>
      <c r="D348" s="185" t="s">
        <v>168</v>
      </c>
      <c r="E348" s="200" t="s">
        <v>19</v>
      </c>
      <c r="F348" s="201" t="s">
        <v>549</v>
      </c>
      <c r="G348" s="199"/>
      <c r="H348" s="202">
        <v>58.896999999999998</v>
      </c>
      <c r="I348" s="203"/>
      <c r="J348" s="199"/>
      <c r="K348" s="199"/>
      <c r="L348" s="204"/>
      <c r="M348" s="205"/>
      <c r="N348" s="206"/>
      <c r="O348" s="206"/>
      <c r="P348" s="206"/>
      <c r="Q348" s="206"/>
      <c r="R348" s="206"/>
      <c r="S348" s="206"/>
      <c r="T348" s="207"/>
      <c r="AT348" s="208" t="s">
        <v>168</v>
      </c>
      <c r="AU348" s="208" t="s">
        <v>84</v>
      </c>
      <c r="AV348" s="12" t="s">
        <v>84</v>
      </c>
      <c r="AW348" s="12" t="s">
        <v>35</v>
      </c>
      <c r="AX348" s="12" t="s">
        <v>74</v>
      </c>
      <c r="AY348" s="208" t="s">
        <v>148</v>
      </c>
    </row>
    <row r="349" spans="2:65" s="13" customFormat="1" ht="11.25">
      <c r="B349" s="209"/>
      <c r="C349" s="210"/>
      <c r="D349" s="185" t="s">
        <v>168</v>
      </c>
      <c r="E349" s="211" t="s">
        <v>19</v>
      </c>
      <c r="F349" s="212" t="s">
        <v>275</v>
      </c>
      <c r="G349" s="210"/>
      <c r="H349" s="213">
        <v>60.146999999999998</v>
      </c>
      <c r="I349" s="214"/>
      <c r="J349" s="210"/>
      <c r="K349" s="210"/>
      <c r="L349" s="215"/>
      <c r="M349" s="216"/>
      <c r="N349" s="217"/>
      <c r="O349" s="217"/>
      <c r="P349" s="217"/>
      <c r="Q349" s="217"/>
      <c r="R349" s="217"/>
      <c r="S349" s="217"/>
      <c r="T349" s="218"/>
      <c r="AT349" s="219" t="s">
        <v>168</v>
      </c>
      <c r="AU349" s="219" t="s">
        <v>84</v>
      </c>
      <c r="AV349" s="13" t="s">
        <v>155</v>
      </c>
      <c r="AW349" s="13" t="s">
        <v>35</v>
      </c>
      <c r="AX349" s="13" t="s">
        <v>82</v>
      </c>
      <c r="AY349" s="219" t="s">
        <v>148</v>
      </c>
    </row>
    <row r="350" spans="2:65" s="1" customFormat="1" ht="16.5" customHeight="1">
      <c r="B350" s="33"/>
      <c r="C350" s="173" t="s">
        <v>550</v>
      </c>
      <c r="D350" s="173" t="s">
        <v>151</v>
      </c>
      <c r="E350" s="174" t="s">
        <v>551</v>
      </c>
      <c r="F350" s="175" t="s">
        <v>552</v>
      </c>
      <c r="G350" s="176" t="s">
        <v>179</v>
      </c>
      <c r="H350" s="177">
        <v>0.75</v>
      </c>
      <c r="I350" s="178"/>
      <c r="J350" s="179">
        <f>ROUND(I350*H350,2)</f>
        <v>0</v>
      </c>
      <c r="K350" s="175" t="s">
        <v>160</v>
      </c>
      <c r="L350" s="37"/>
      <c r="M350" s="180" t="s">
        <v>19</v>
      </c>
      <c r="N350" s="181" t="s">
        <v>45</v>
      </c>
      <c r="O350" s="59"/>
      <c r="P350" s="182">
        <f>O350*H350</f>
        <v>0</v>
      </c>
      <c r="Q350" s="182">
        <v>0</v>
      </c>
      <c r="R350" s="182">
        <f>Q350*H350</f>
        <v>0</v>
      </c>
      <c r="S350" s="182">
        <v>0.09</v>
      </c>
      <c r="T350" s="183">
        <f>S350*H350</f>
        <v>6.7500000000000004E-2</v>
      </c>
      <c r="AR350" s="16" t="s">
        <v>155</v>
      </c>
      <c r="AT350" s="16" t="s">
        <v>151</v>
      </c>
      <c r="AU350" s="16" t="s">
        <v>84</v>
      </c>
      <c r="AY350" s="16" t="s">
        <v>148</v>
      </c>
      <c r="BE350" s="184">
        <f>IF(N350="základní",J350,0)</f>
        <v>0</v>
      </c>
      <c r="BF350" s="184">
        <f>IF(N350="snížená",J350,0)</f>
        <v>0</v>
      </c>
      <c r="BG350" s="184">
        <f>IF(N350="zákl. přenesená",J350,0)</f>
        <v>0</v>
      </c>
      <c r="BH350" s="184">
        <f>IF(N350="sníž. přenesená",J350,0)</f>
        <v>0</v>
      </c>
      <c r="BI350" s="184">
        <f>IF(N350="nulová",J350,0)</f>
        <v>0</v>
      </c>
      <c r="BJ350" s="16" t="s">
        <v>82</v>
      </c>
      <c r="BK350" s="184">
        <f>ROUND(I350*H350,2)</f>
        <v>0</v>
      </c>
      <c r="BL350" s="16" t="s">
        <v>155</v>
      </c>
      <c r="BM350" s="16" t="s">
        <v>553</v>
      </c>
    </row>
    <row r="351" spans="2:65" s="11" customFormat="1" ht="11.25">
      <c r="B351" s="188"/>
      <c r="C351" s="189"/>
      <c r="D351" s="185" t="s">
        <v>168</v>
      </c>
      <c r="E351" s="190" t="s">
        <v>19</v>
      </c>
      <c r="F351" s="191" t="s">
        <v>554</v>
      </c>
      <c r="G351" s="189"/>
      <c r="H351" s="190" t="s">
        <v>19</v>
      </c>
      <c r="I351" s="192"/>
      <c r="J351" s="189"/>
      <c r="K351" s="189"/>
      <c r="L351" s="193"/>
      <c r="M351" s="194"/>
      <c r="N351" s="195"/>
      <c r="O351" s="195"/>
      <c r="P351" s="195"/>
      <c r="Q351" s="195"/>
      <c r="R351" s="195"/>
      <c r="S351" s="195"/>
      <c r="T351" s="196"/>
      <c r="AT351" s="197" t="s">
        <v>168</v>
      </c>
      <c r="AU351" s="197" t="s">
        <v>84</v>
      </c>
      <c r="AV351" s="11" t="s">
        <v>82</v>
      </c>
      <c r="AW351" s="11" t="s">
        <v>35</v>
      </c>
      <c r="AX351" s="11" t="s">
        <v>74</v>
      </c>
      <c r="AY351" s="197" t="s">
        <v>148</v>
      </c>
    </row>
    <row r="352" spans="2:65" s="12" customFormat="1" ht="11.25">
      <c r="B352" s="198"/>
      <c r="C352" s="199"/>
      <c r="D352" s="185" t="s">
        <v>168</v>
      </c>
      <c r="E352" s="200" t="s">
        <v>19</v>
      </c>
      <c r="F352" s="201" t="s">
        <v>555</v>
      </c>
      <c r="G352" s="199"/>
      <c r="H352" s="202">
        <v>0.75</v>
      </c>
      <c r="I352" s="203"/>
      <c r="J352" s="199"/>
      <c r="K352" s="199"/>
      <c r="L352" s="204"/>
      <c r="M352" s="205"/>
      <c r="N352" s="206"/>
      <c r="O352" s="206"/>
      <c r="P352" s="206"/>
      <c r="Q352" s="206"/>
      <c r="R352" s="206"/>
      <c r="S352" s="206"/>
      <c r="T352" s="207"/>
      <c r="AT352" s="208" t="s">
        <v>168</v>
      </c>
      <c r="AU352" s="208" t="s">
        <v>84</v>
      </c>
      <c r="AV352" s="12" t="s">
        <v>84</v>
      </c>
      <c r="AW352" s="12" t="s">
        <v>35</v>
      </c>
      <c r="AX352" s="12" t="s">
        <v>82</v>
      </c>
      <c r="AY352" s="208" t="s">
        <v>148</v>
      </c>
    </row>
    <row r="353" spans="2:65" s="1" customFormat="1" ht="16.5" customHeight="1">
      <c r="B353" s="33"/>
      <c r="C353" s="173" t="s">
        <v>556</v>
      </c>
      <c r="D353" s="173" t="s">
        <v>151</v>
      </c>
      <c r="E353" s="174" t="s">
        <v>557</v>
      </c>
      <c r="F353" s="175" t="s">
        <v>558</v>
      </c>
      <c r="G353" s="176" t="s">
        <v>179</v>
      </c>
      <c r="H353" s="177">
        <v>1.2</v>
      </c>
      <c r="I353" s="178"/>
      <c r="J353" s="179">
        <f>ROUND(I353*H353,2)</f>
        <v>0</v>
      </c>
      <c r="K353" s="175" t="s">
        <v>160</v>
      </c>
      <c r="L353" s="37"/>
      <c r="M353" s="180" t="s">
        <v>19</v>
      </c>
      <c r="N353" s="181" t="s">
        <v>45</v>
      </c>
      <c r="O353" s="59"/>
      <c r="P353" s="182">
        <f>O353*H353</f>
        <v>0</v>
      </c>
      <c r="Q353" s="182">
        <v>0</v>
      </c>
      <c r="R353" s="182">
        <f>Q353*H353</f>
        <v>0</v>
      </c>
      <c r="S353" s="182">
        <v>0.09</v>
      </c>
      <c r="T353" s="183">
        <f>S353*H353</f>
        <v>0.108</v>
      </c>
      <c r="AR353" s="16" t="s">
        <v>155</v>
      </c>
      <c r="AT353" s="16" t="s">
        <v>151</v>
      </c>
      <c r="AU353" s="16" t="s">
        <v>84</v>
      </c>
      <c r="AY353" s="16" t="s">
        <v>148</v>
      </c>
      <c r="BE353" s="184">
        <f>IF(N353="základní",J353,0)</f>
        <v>0</v>
      </c>
      <c r="BF353" s="184">
        <f>IF(N353="snížená",J353,0)</f>
        <v>0</v>
      </c>
      <c r="BG353" s="184">
        <f>IF(N353="zákl. přenesená",J353,0)</f>
        <v>0</v>
      </c>
      <c r="BH353" s="184">
        <f>IF(N353="sníž. přenesená",J353,0)</f>
        <v>0</v>
      </c>
      <c r="BI353" s="184">
        <f>IF(N353="nulová",J353,0)</f>
        <v>0</v>
      </c>
      <c r="BJ353" s="16" t="s">
        <v>82</v>
      </c>
      <c r="BK353" s="184">
        <f>ROUND(I353*H353,2)</f>
        <v>0</v>
      </c>
      <c r="BL353" s="16" t="s">
        <v>155</v>
      </c>
      <c r="BM353" s="16" t="s">
        <v>559</v>
      </c>
    </row>
    <row r="354" spans="2:65" s="11" customFormat="1" ht="11.25">
      <c r="B354" s="188"/>
      <c r="C354" s="189"/>
      <c r="D354" s="185" t="s">
        <v>168</v>
      </c>
      <c r="E354" s="190" t="s">
        <v>19</v>
      </c>
      <c r="F354" s="191" t="s">
        <v>560</v>
      </c>
      <c r="G354" s="189"/>
      <c r="H354" s="190" t="s">
        <v>19</v>
      </c>
      <c r="I354" s="192"/>
      <c r="J354" s="189"/>
      <c r="K354" s="189"/>
      <c r="L354" s="193"/>
      <c r="M354" s="194"/>
      <c r="N354" s="195"/>
      <c r="O354" s="195"/>
      <c r="P354" s="195"/>
      <c r="Q354" s="195"/>
      <c r="R354" s="195"/>
      <c r="S354" s="195"/>
      <c r="T354" s="196"/>
      <c r="AT354" s="197" t="s">
        <v>168</v>
      </c>
      <c r="AU354" s="197" t="s">
        <v>84</v>
      </c>
      <c r="AV354" s="11" t="s">
        <v>82</v>
      </c>
      <c r="AW354" s="11" t="s">
        <v>35</v>
      </c>
      <c r="AX354" s="11" t="s">
        <v>74</v>
      </c>
      <c r="AY354" s="197" t="s">
        <v>148</v>
      </c>
    </row>
    <row r="355" spans="2:65" s="12" customFormat="1" ht="11.25">
      <c r="B355" s="198"/>
      <c r="C355" s="199"/>
      <c r="D355" s="185" t="s">
        <v>168</v>
      </c>
      <c r="E355" s="200" t="s">
        <v>19</v>
      </c>
      <c r="F355" s="201" t="s">
        <v>561</v>
      </c>
      <c r="G355" s="199"/>
      <c r="H355" s="202">
        <v>1.2</v>
      </c>
      <c r="I355" s="203"/>
      <c r="J355" s="199"/>
      <c r="K355" s="199"/>
      <c r="L355" s="204"/>
      <c r="M355" s="205"/>
      <c r="N355" s="206"/>
      <c r="O355" s="206"/>
      <c r="P355" s="206"/>
      <c r="Q355" s="206"/>
      <c r="R355" s="206"/>
      <c r="S355" s="206"/>
      <c r="T355" s="207"/>
      <c r="AT355" s="208" t="s">
        <v>168</v>
      </c>
      <c r="AU355" s="208" t="s">
        <v>84</v>
      </c>
      <c r="AV355" s="12" t="s">
        <v>84</v>
      </c>
      <c r="AW355" s="12" t="s">
        <v>35</v>
      </c>
      <c r="AX355" s="12" t="s">
        <v>82</v>
      </c>
      <c r="AY355" s="208" t="s">
        <v>148</v>
      </c>
    </row>
    <row r="356" spans="2:65" s="1" customFormat="1" ht="16.5" customHeight="1">
      <c r="B356" s="33"/>
      <c r="C356" s="173" t="s">
        <v>562</v>
      </c>
      <c r="D356" s="173" t="s">
        <v>151</v>
      </c>
      <c r="E356" s="174" t="s">
        <v>563</v>
      </c>
      <c r="F356" s="175" t="s">
        <v>564</v>
      </c>
      <c r="G356" s="176" t="s">
        <v>179</v>
      </c>
      <c r="H356" s="177">
        <v>736.21</v>
      </c>
      <c r="I356" s="178"/>
      <c r="J356" s="179">
        <f>ROUND(I356*H356,2)</f>
        <v>0</v>
      </c>
      <c r="K356" s="175" t="s">
        <v>160</v>
      </c>
      <c r="L356" s="37"/>
      <c r="M356" s="180" t="s">
        <v>19</v>
      </c>
      <c r="N356" s="181" t="s">
        <v>45</v>
      </c>
      <c r="O356" s="59"/>
      <c r="P356" s="182">
        <f>O356*H356</f>
        <v>0</v>
      </c>
      <c r="Q356" s="182">
        <v>0</v>
      </c>
      <c r="R356" s="182">
        <f>Q356*H356</f>
        <v>0</v>
      </c>
      <c r="S356" s="182">
        <v>0.09</v>
      </c>
      <c r="T356" s="183">
        <f>S356*H356</f>
        <v>66.258899999999997</v>
      </c>
      <c r="AR356" s="16" t="s">
        <v>155</v>
      </c>
      <c r="AT356" s="16" t="s">
        <v>151</v>
      </c>
      <c r="AU356" s="16" t="s">
        <v>84</v>
      </c>
      <c r="AY356" s="16" t="s">
        <v>148</v>
      </c>
      <c r="BE356" s="184">
        <f>IF(N356="základní",J356,0)</f>
        <v>0</v>
      </c>
      <c r="BF356" s="184">
        <f>IF(N356="snížená",J356,0)</f>
        <v>0</v>
      </c>
      <c r="BG356" s="184">
        <f>IF(N356="zákl. přenesená",J356,0)</f>
        <v>0</v>
      </c>
      <c r="BH356" s="184">
        <f>IF(N356="sníž. přenesená",J356,0)</f>
        <v>0</v>
      </c>
      <c r="BI356" s="184">
        <f>IF(N356="nulová",J356,0)</f>
        <v>0</v>
      </c>
      <c r="BJ356" s="16" t="s">
        <v>82</v>
      </c>
      <c r="BK356" s="184">
        <f>ROUND(I356*H356,2)</f>
        <v>0</v>
      </c>
      <c r="BL356" s="16" t="s">
        <v>155</v>
      </c>
      <c r="BM356" s="16" t="s">
        <v>565</v>
      </c>
    </row>
    <row r="357" spans="2:65" s="11" customFormat="1" ht="11.25">
      <c r="B357" s="188"/>
      <c r="C357" s="189"/>
      <c r="D357" s="185" t="s">
        <v>168</v>
      </c>
      <c r="E357" s="190" t="s">
        <v>19</v>
      </c>
      <c r="F357" s="191" t="s">
        <v>566</v>
      </c>
      <c r="G357" s="189"/>
      <c r="H357" s="190" t="s">
        <v>19</v>
      </c>
      <c r="I357" s="192"/>
      <c r="J357" s="189"/>
      <c r="K357" s="189"/>
      <c r="L357" s="193"/>
      <c r="M357" s="194"/>
      <c r="N357" s="195"/>
      <c r="O357" s="195"/>
      <c r="P357" s="195"/>
      <c r="Q357" s="195"/>
      <c r="R357" s="195"/>
      <c r="S357" s="195"/>
      <c r="T357" s="196"/>
      <c r="AT357" s="197" t="s">
        <v>168</v>
      </c>
      <c r="AU357" s="197" t="s">
        <v>84</v>
      </c>
      <c r="AV357" s="11" t="s">
        <v>82</v>
      </c>
      <c r="AW357" s="11" t="s">
        <v>35</v>
      </c>
      <c r="AX357" s="11" t="s">
        <v>74</v>
      </c>
      <c r="AY357" s="197" t="s">
        <v>148</v>
      </c>
    </row>
    <row r="358" spans="2:65" s="12" customFormat="1" ht="11.25">
      <c r="B358" s="198"/>
      <c r="C358" s="199"/>
      <c r="D358" s="185" t="s">
        <v>168</v>
      </c>
      <c r="E358" s="200" t="s">
        <v>19</v>
      </c>
      <c r="F358" s="201" t="s">
        <v>567</v>
      </c>
      <c r="G358" s="199"/>
      <c r="H358" s="202">
        <v>736.21</v>
      </c>
      <c r="I358" s="203"/>
      <c r="J358" s="199"/>
      <c r="K358" s="199"/>
      <c r="L358" s="204"/>
      <c r="M358" s="205"/>
      <c r="N358" s="206"/>
      <c r="O358" s="206"/>
      <c r="P358" s="206"/>
      <c r="Q358" s="206"/>
      <c r="R358" s="206"/>
      <c r="S358" s="206"/>
      <c r="T358" s="207"/>
      <c r="AT358" s="208" t="s">
        <v>168</v>
      </c>
      <c r="AU358" s="208" t="s">
        <v>84</v>
      </c>
      <c r="AV358" s="12" t="s">
        <v>84</v>
      </c>
      <c r="AW358" s="12" t="s">
        <v>35</v>
      </c>
      <c r="AX358" s="12" t="s">
        <v>82</v>
      </c>
      <c r="AY358" s="208" t="s">
        <v>148</v>
      </c>
    </row>
    <row r="359" spans="2:65" s="1" customFormat="1" ht="16.5" customHeight="1">
      <c r="B359" s="33"/>
      <c r="C359" s="173" t="s">
        <v>568</v>
      </c>
      <c r="D359" s="173" t="s">
        <v>151</v>
      </c>
      <c r="E359" s="174" t="s">
        <v>569</v>
      </c>
      <c r="F359" s="175" t="s">
        <v>570</v>
      </c>
      <c r="G359" s="176" t="s">
        <v>202</v>
      </c>
      <c r="H359" s="177">
        <v>15.85</v>
      </c>
      <c r="I359" s="178"/>
      <c r="J359" s="179">
        <f>ROUND(I359*H359,2)</f>
        <v>0</v>
      </c>
      <c r="K359" s="175" t="s">
        <v>160</v>
      </c>
      <c r="L359" s="37"/>
      <c r="M359" s="180" t="s">
        <v>19</v>
      </c>
      <c r="N359" s="181" t="s">
        <v>45</v>
      </c>
      <c r="O359" s="59"/>
      <c r="P359" s="182">
        <f>O359*H359</f>
        <v>0</v>
      </c>
      <c r="Q359" s="182">
        <v>0</v>
      </c>
      <c r="R359" s="182">
        <f>Q359*H359</f>
        <v>0</v>
      </c>
      <c r="S359" s="182">
        <v>2.48E-3</v>
      </c>
      <c r="T359" s="183">
        <f>S359*H359</f>
        <v>3.9307999999999996E-2</v>
      </c>
      <c r="AR359" s="16" t="s">
        <v>155</v>
      </c>
      <c r="AT359" s="16" t="s">
        <v>151</v>
      </c>
      <c r="AU359" s="16" t="s">
        <v>84</v>
      </c>
      <c r="AY359" s="16" t="s">
        <v>148</v>
      </c>
      <c r="BE359" s="184">
        <f>IF(N359="základní",J359,0)</f>
        <v>0</v>
      </c>
      <c r="BF359" s="184">
        <f>IF(N359="snížená",J359,0)</f>
        <v>0</v>
      </c>
      <c r="BG359" s="184">
        <f>IF(N359="zákl. přenesená",J359,0)</f>
        <v>0</v>
      </c>
      <c r="BH359" s="184">
        <f>IF(N359="sníž. přenesená",J359,0)</f>
        <v>0</v>
      </c>
      <c r="BI359" s="184">
        <f>IF(N359="nulová",J359,0)</f>
        <v>0</v>
      </c>
      <c r="BJ359" s="16" t="s">
        <v>82</v>
      </c>
      <c r="BK359" s="184">
        <f>ROUND(I359*H359,2)</f>
        <v>0</v>
      </c>
      <c r="BL359" s="16" t="s">
        <v>155</v>
      </c>
      <c r="BM359" s="16" t="s">
        <v>571</v>
      </c>
    </row>
    <row r="360" spans="2:65" s="1" customFormat="1" ht="39">
      <c r="B360" s="33"/>
      <c r="C360" s="34"/>
      <c r="D360" s="185" t="s">
        <v>181</v>
      </c>
      <c r="E360" s="34"/>
      <c r="F360" s="186" t="s">
        <v>572</v>
      </c>
      <c r="G360" s="34"/>
      <c r="H360" s="34"/>
      <c r="I360" s="102"/>
      <c r="J360" s="34"/>
      <c r="K360" s="34"/>
      <c r="L360" s="37"/>
      <c r="M360" s="187"/>
      <c r="N360" s="59"/>
      <c r="O360" s="59"/>
      <c r="P360" s="59"/>
      <c r="Q360" s="59"/>
      <c r="R360" s="59"/>
      <c r="S360" s="59"/>
      <c r="T360" s="60"/>
      <c r="AT360" s="16" t="s">
        <v>181</v>
      </c>
      <c r="AU360" s="16" t="s">
        <v>84</v>
      </c>
    </row>
    <row r="361" spans="2:65" s="11" customFormat="1" ht="11.25">
      <c r="B361" s="188"/>
      <c r="C361" s="189"/>
      <c r="D361" s="185" t="s">
        <v>168</v>
      </c>
      <c r="E361" s="190" t="s">
        <v>19</v>
      </c>
      <c r="F361" s="191" t="s">
        <v>573</v>
      </c>
      <c r="G361" s="189"/>
      <c r="H361" s="190" t="s">
        <v>19</v>
      </c>
      <c r="I361" s="192"/>
      <c r="J361" s="189"/>
      <c r="K361" s="189"/>
      <c r="L361" s="193"/>
      <c r="M361" s="194"/>
      <c r="N361" s="195"/>
      <c r="O361" s="195"/>
      <c r="P361" s="195"/>
      <c r="Q361" s="195"/>
      <c r="R361" s="195"/>
      <c r="S361" s="195"/>
      <c r="T361" s="196"/>
      <c r="AT361" s="197" t="s">
        <v>168</v>
      </c>
      <c r="AU361" s="197" t="s">
        <v>84</v>
      </c>
      <c r="AV361" s="11" t="s">
        <v>82</v>
      </c>
      <c r="AW361" s="11" t="s">
        <v>35</v>
      </c>
      <c r="AX361" s="11" t="s">
        <v>74</v>
      </c>
      <c r="AY361" s="197" t="s">
        <v>148</v>
      </c>
    </row>
    <row r="362" spans="2:65" s="12" customFormat="1" ht="11.25">
      <c r="B362" s="198"/>
      <c r="C362" s="199"/>
      <c r="D362" s="185" t="s">
        <v>168</v>
      </c>
      <c r="E362" s="200" t="s">
        <v>19</v>
      </c>
      <c r="F362" s="201" t="s">
        <v>574</v>
      </c>
      <c r="G362" s="199"/>
      <c r="H362" s="202">
        <v>15.85</v>
      </c>
      <c r="I362" s="203"/>
      <c r="J362" s="199"/>
      <c r="K362" s="199"/>
      <c r="L362" s="204"/>
      <c r="M362" s="205"/>
      <c r="N362" s="206"/>
      <c r="O362" s="206"/>
      <c r="P362" s="206"/>
      <c r="Q362" s="206"/>
      <c r="R362" s="206"/>
      <c r="S362" s="206"/>
      <c r="T362" s="207"/>
      <c r="AT362" s="208" t="s">
        <v>168</v>
      </c>
      <c r="AU362" s="208" t="s">
        <v>84</v>
      </c>
      <c r="AV362" s="12" t="s">
        <v>84</v>
      </c>
      <c r="AW362" s="12" t="s">
        <v>35</v>
      </c>
      <c r="AX362" s="12" t="s">
        <v>82</v>
      </c>
      <c r="AY362" s="208" t="s">
        <v>148</v>
      </c>
    </row>
    <row r="363" spans="2:65" s="1" customFormat="1" ht="22.5" customHeight="1">
      <c r="B363" s="33"/>
      <c r="C363" s="173" t="s">
        <v>575</v>
      </c>
      <c r="D363" s="173" t="s">
        <v>151</v>
      </c>
      <c r="E363" s="174" t="s">
        <v>576</v>
      </c>
      <c r="F363" s="175" t="s">
        <v>577</v>
      </c>
      <c r="G363" s="176" t="s">
        <v>179</v>
      </c>
      <c r="H363" s="177">
        <v>5.04</v>
      </c>
      <c r="I363" s="178"/>
      <c r="J363" s="179">
        <f>ROUND(I363*H363,2)</f>
        <v>0</v>
      </c>
      <c r="K363" s="175" t="s">
        <v>160</v>
      </c>
      <c r="L363" s="37"/>
      <c r="M363" s="180" t="s">
        <v>19</v>
      </c>
      <c r="N363" s="181" t="s">
        <v>45</v>
      </c>
      <c r="O363" s="59"/>
      <c r="P363" s="182">
        <f>O363*H363</f>
        <v>0</v>
      </c>
      <c r="Q363" s="182">
        <v>0</v>
      </c>
      <c r="R363" s="182">
        <f>Q363*H363</f>
        <v>0</v>
      </c>
      <c r="S363" s="182">
        <v>4.7E-2</v>
      </c>
      <c r="T363" s="183">
        <f>S363*H363</f>
        <v>0.23688000000000001</v>
      </c>
      <c r="AR363" s="16" t="s">
        <v>155</v>
      </c>
      <c r="AT363" s="16" t="s">
        <v>151</v>
      </c>
      <c r="AU363" s="16" t="s">
        <v>84</v>
      </c>
      <c r="AY363" s="16" t="s">
        <v>148</v>
      </c>
      <c r="BE363" s="184">
        <f>IF(N363="základní",J363,0)</f>
        <v>0</v>
      </c>
      <c r="BF363" s="184">
        <f>IF(N363="snížená",J363,0)</f>
        <v>0</v>
      </c>
      <c r="BG363" s="184">
        <f>IF(N363="zákl. přenesená",J363,0)</f>
        <v>0</v>
      </c>
      <c r="BH363" s="184">
        <f>IF(N363="sníž. přenesená",J363,0)</f>
        <v>0</v>
      </c>
      <c r="BI363" s="184">
        <f>IF(N363="nulová",J363,0)</f>
        <v>0</v>
      </c>
      <c r="BJ363" s="16" t="s">
        <v>82</v>
      </c>
      <c r="BK363" s="184">
        <f>ROUND(I363*H363,2)</f>
        <v>0</v>
      </c>
      <c r="BL363" s="16" t="s">
        <v>155</v>
      </c>
      <c r="BM363" s="16" t="s">
        <v>578</v>
      </c>
    </row>
    <row r="364" spans="2:65" s="1" customFormat="1" ht="29.25">
      <c r="B364" s="33"/>
      <c r="C364" s="34"/>
      <c r="D364" s="185" t="s">
        <v>181</v>
      </c>
      <c r="E364" s="34"/>
      <c r="F364" s="186" t="s">
        <v>579</v>
      </c>
      <c r="G364" s="34"/>
      <c r="H364" s="34"/>
      <c r="I364" s="102"/>
      <c r="J364" s="34"/>
      <c r="K364" s="34"/>
      <c r="L364" s="37"/>
      <c r="M364" s="187"/>
      <c r="N364" s="59"/>
      <c r="O364" s="59"/>
      <c r="P364" s="59"/>
      <c r="Q364" s="59"/>
      <c r="R364" s="59"/>
      <c r="S364" s="59"/>
      <c r="T364" s="60"/>
      <c r="AT364" s="16" t="s">
        <v>181</v>
      </c>
      <c r="AU364" s="16" t="s">
        <v>84</v>
      </c>
    </row>
    <row r="365" spans="2:65" s="11" customFormat="1" ht="11.25">
      <c r="B365" s="188"/>
      <c r="C365" s="189"/>
      <c r="D365" s="185" t="s">
        <v>168</v>
      </c>
      <c r="E365" s="190" t="s">
        <v>19</v>
      </c>
      <c r="F365" s="191" t="s">
        <v>580</v>
      </c>
      <c r="G365" s="189"/>
      <c r="H365" s="190" t="s">
        <v>19</v>
      </c>
      <c r="I365" s="192"/>
      <c r="J365" s="189"/>
      <c r="K365" s="189"/>
      <c r="L365" s="193"/>
      <c r="M365" s="194"/>
      <c r="N365" s="195"/>
      <c r="O365" s="195"/>
      <c r="P365" s="195"/>
      <c r="Q365" s="195"/>
      <c r="R365" s="195"/>
      <c r="S365" s="195"/>
      <c r="T365" s="196"/>
      <c r="AT365" s="197" t="s">
        <v>168</v>
      </c>
      <c r="AU365" s="197" t="s">
        <v>84</v>
      </c>
      <c r="AV365" s="11" t="s">
        <v>82</v>
      </c>
      <c r="AW365" s="11" t="s">
        <v>35</v>
      </c>
      <c r="AX365" s="11" t="s">
        <v>74</v>
      </c>
      <c r="AY365" s="197" t="s">
        <v>148</v>
      </c>
    </row>
    <row r="366" spans="2:65" s="12" customFormat="1" ht="11.25">
      <c r="B366" s="198"/>
      <c r="C366" s="199"/>
      <c r="D366" s="185" t="s">
        <v>168</v>
      </c>
      <c r="E366" s="200" t="s">
        <v>19</v>
      </c>
      <c r="F366" s="201" t="s">
        <v>414</v>
      </c>
      <c r="G366" s="199"/>
      <c r="H366" s="202">
        <v>5.04</v>
      </c>
      <c r="I366" s="203"/>
      <c r="J366" s="199"/>
      <c r="K366" s="199"/>
      <c r="L366" s="204"/>
      <c r="M366" s="205"/>
      <c r="N366" s="206"/>
      <c r="O366" s="206"/>
      <c r="P366" s="206"/>
      <c r="Q366" s="206"/>
      <c r="R366" s="206"/>
      <c r="S366" s="206"/>
      <c r="T366" s="207"/>
      <c r="AT366" s="208" t="s">
        <v>168</v>
      </c>
      <c r="AU366" s="208" t="s">
        <v>84</v>
      </c>
      <c r="AV366" s="12" t="s">
        <v>84</v>
      </c>
      <c r="AW366" s="12" t="s">
        <v>35</v>
      </c>
      <c r="AX366" s="12" t="s">
        <v>82</v>
      </c>
      <c r="AY366" s="208" t="s">
        <v>148</v>
      </c>
    </row>
    <row r="367" spans="2:65" s="1" customFormat="1" ht="16.5" customHeight="1">
      <c r="B367" s="33"/>
      <c r="C367" s="173" t="s">
        <v>581</v>
      </c>
      <c r="D367" s="173" t="s">
        <v>151</v>
      </c>
      <c r="E367" s="174" t="s">
        <v>582</v>
      </c>
      <c r="F367" s="175" t="s">
        <v>583</v>
      </c>
      <c r="G367" s="176" t="s">
        <v>179</v>
      </c>
      <c r="H367" s="177">
        <v>5.4669999999999996</v>
      </c>
      <c r="I367" s="178"/>
      <c r="J367" s="179">
        <f>ROUND(I367*H367,2)</f>
        <v>0</v>
      </c>
      <c r="K367" s="175" t="s">
        <v>160</v>
      </c>
      <c r="L367" s="37"/>
      <c r="M367" s="180" t="s">
        <v>19</v>
      </c>
      <c r="N367" s="181" t="s">
        <v>45</v>
      </c>
      <c r="O367" s="59"/>
      <c r="P367" s="182">
        <f>O367*H367</f>
        <v>0</v>
      </c>
      <c r="Q367" s="182">
        <v>0</v>
      </c>
      <c r="R367" s="182">
        <f>Q367*H367</f>
        <v>0</v>
      </c>
      <c r="S367" s="182">
        <v>7.5999999999999998E-2</v>
      </c>
      <c r="T367" s="183">
        <f>S367*H367</f>
        <v>0.41549199999999997</v>
      </c>
      <c r="AR367" s="16" t="s">
        <v>155</v>
      </c>
      <c r="AT367" s="16" t="s">
        <v>151</v>
      </c>
      <c r="AU367" s="16" t="s">
        <v>84</v>
      </c>
      <c r="AY367" s="16" t="s">
        <v>148</v>
      </c>
      <c r="BE367" s="184">
        <f>IF(N367="základní",J367,0)</f>
        <v>0</v>
      </c>
      <c r="BF367" s="184">
        <f>IF(N367="snížená",J367,0)</f>
        <v>0</v>
      </c>
      <c r="BG367" s="184">
        <f>IF(N367="zákl. přenesená",J367,0)</f>
        <v>0</v>
      </c>
      <c r="BH367" s="184">
        <f>IF(N367="sníž. přenesená",J367,0)</f>
        <v>0</v>
      </c>
      <c r="BI367" s="184">
        <f>IF(N367="nulová",J367,0)</f>
        <v>0</v>
      </c>
      <c r="BJ367" s="16" t="s">
        <v>82</v>
      </c>
      <c r="BK367" s="184">
        <f>ROUND(I367*H367,2)</f>
        <v>0</v>
      </c>
      <c r="BL367" s="16" t="s">
        <v>155</v>
      </c>
      <c r="BM367" s="16" t="s">
        <v>584</v>
      </c>
    </row>
    <row r="368" spans="2:65" s="1" customFormat="1" ht="39">
      <c r="B368" s="33"/>
      <c r="C368" s="34"/>
      <c r="D368" s="185" t="s">
        <v>181</v>
      </c>
      <c r="E368" s="34"/>
      <c r="F368" s="186" t="s">
        <v>585</v>
      </c>
      <c r="G368" s="34"/>
      <c r="H368" s="34"/>
      <c r="I368" s="102"/>
      <c r="J368" s="34"/>
      <c r="K368" s="34"/>
      <c r="L368" s="37"/>
      <c r="M368" s="187"/>
      <c r="N368" s="59"/>
      <c r="O368" s="59"/>
      <c r="P368" s="59"/>
      <c r="Q368" s="59"/>
      <c r="R368" s="59"/>
      <c r="S368" s="59"/>
      <c r="T368" s="60"/>
      <c r="AT368" s="16" t="s">
        <v>181</v>
      </c>
      <c r="AU368" s="16" t="s">
        <v>84</v>
      </c>
    </row>
    <row r="369" spans="2:65" s="11" customFormat="1" ht="11.25">
      <c r="B369" s="188"/>
      <c r="C369" s="189"/>
      <c r="D369" s="185" t="s">
        <v>168</v>
      </c>
      <c r="E369" s="190" t="s">
        <v>19</v>
      </c>
      <c r="F369" s="191" t="s">
        <v>586</v>
      </c>
      <c r="G369" s="189"/>
      <c r="H369" s="190" t="s">
        <v>19</v>
      </c>
      <c r="I369" s="192"/>
      <c r="J369" s="189"/>
      <c r="K369" s="189"/>
      <c r="L369" s="193"/>
      <c r="M369" s="194"/>
      <c r="N369" s="195"/>
      <c r="O369" s="195"/>
      <c r="P369" s="195"/>
      <c r="Q369" s="195"/>
      <c r="R369" s="195"/>
      <c r="S369" s="195"/>
      <c r="T369" s="196"/>
      <c r="AT369" s="197" t="s">
        <v>168</v>
      </c>
      <c r="AU369" s="197" t="s">
        <v>84</v>
      </c>
      <c r="AV369" s="11" t="s">
        <v>82</v>
      </c>
      <c r="AW369" s="11" t="s">
        <v>35</v>
      </c>
      <c r="AX369" s="11" t="s">
        <v>74</v>
      </c>
      <c r="AY369" s="197" t="s">
        <v>148</v>
      </c>
    </row>
    <row r="370" spans="2:65" s="12" customFormat="1" ht="11.25">
      <c r="B370" s="198"/>
      <c r="C370" s="199"/>
      <c r="D370" s="185" t="s">
        <v>168</v>
      </c>
      <c r="E370" s="200" t="s">
        <v>19</v>
      </c>
      <c r="F370" s="201" t="s">
        <v>587</v>
      </c>
      <c r="G370" s="199"/>
      <c r="H370" s="202">
        <v>5.4669999999999996</v>
      </c>
      <c r="I370" s="203"/>
      <c r="J370" s="199"/>
      <c r="K370" s="199"/>
      <c r="L370" s="204"/>
      <c r="M370" s="205"/>
      <c r="N370" s="206"/>
      <c r="O370" s="206"/>
      <c r="P370" s="206"/>
      <c r="Q370" s="206"/>
      <c r="R370" s="206"/>
      <c r="S370" s="206"/>
      <c r="T370" s="207"/>
      <c r="AT370" s="208" t="s">
        <v>168</v>
      </c>
      <c r="AU370" s="208" t="s">
        <v>84</v>
      </c>
      <c r="AV370" s="12" t="s">
        <v>84</v>
      </c>
      <c r="AW370" s="12" t="s">
        <v>35</v>
      </c>
      <c r="AX370" s="12" t="s">
        <v>82</v>
      </c>
      <c r="AY370" s="208" t="s">
        <v>148</v>
      </c>
    </row>
    <row r="371" spans="2:65" s="1" customFormat="1" ht="22.5" customHeight="1">
      <c r="B371" s="33"/>
      <c r="C371" s="173" t="s">
        <v>588</v>
      </c>
      <c r="D371" s="173" t="s">
        <v>151</v>
      </c>
      <c r="E371" s="174" t="s">
        <v>589</v>
      </c>
      <c r="F371" s="175" t="s">
        <v>590</v>
      </c>
      <c r="G371" s="176" t="s">
        <v>179</v>
      </c>
      <c r="H371" s="177">
        <v>3.1459999999999999</v>
      </c>
      <c r="I371" s="178"/>
      <c r="J371" s="179">
        <f>ROUND(I371*H371,2)</f>
        <v>0</v>
      </c>
      <c r="K371" s="175" t="s">
        <v>160</v>
      </c>
      <c r="L371" s="37"/>
      <c r="M371" s="180" t="s">
        <v>19</v>
      </c>
      <c r="N371" s="181" t="s">
        <v>45</v>
      </c>
      <c r="O371" s="59"/>
      <c r="P371" s="182">
        <f>O371*H371</f>
        <v>0</v>
      </c>
      <c r="Q371" s="182">
        <v>0</v>
      </c>
      <c r="R371" s="182">
        <f>Q371*H371</f>
        <v>0</v>
      </c>
      <c r="S371" s="182">
        <v>6.3E-2</v>
      </c>
      <c r="T371" s="183">
        <f>S371*H371</f>
        <v>0.19819799999999999</v>
      </c>
      <c r="AR371" s="16" t="s">
        <v>155</v>
      </c>
      <c r="AT371" s="16" t="s">
        <v>151</v>
      </c>
      <c r="AU371" s="16" t="s">
        <v>84</v>
      </c>
      <c r="AY371" s="16" t="s">
        <v>148</v>
      </c>
      <c r="BE371" s="184">
        <f>IF(N371="základní",J371,0)</f>
        <v>0</v>
      </c>
      <c r="BF371" s="184">
        <f>IF(N371="snížená",J371,0)</f>
        <v>0</v>
      </c>
      <c r="BG371" s="184">
        <f>IF(N371="zákl. přenesená",J371,0)</f>
        <v>0</v>
      </c>
      <c r="BH371" s="184">
        <f>IF(N371="sníž. přenesená",J371,0)</f>
        <v>0</v>
      </c>
      <c r="BI371" s="184">
        <f>IF(N371="nulová",J371,0)</f>
        <v>0</v>
      </c>
      <c r="BJ371" s="16" t="s">
        <v>82</v>
      </c>
      <c r="BK371" s="184">
        <f>ROUND(I371*H371,2)</f>
        <v>0</v>
      </c>
      <c r="BL371" s="16" t="s">
        <v>155</v>
      </c>
      <c r="BM371" s="16" t="s">
        <v>591</v>
      </c>
    </row>
    <row r="372" spans="2:65" s="1" customFormat="1" ht="39">
      <c r="B372" s="33"/>
      <c r="C372" s="34"/>
      <c r="D372" s="185" t="s">
        <v>181</v>
      </c>
      <c r="E372" s="34"/>
      <c r="F372" s="186" t="s">
        <v>585</v>
      </c>
      <c r="G372" s="34"/>
      <c r="H372" s="34"/>
      <c r="I372" s="102"/>
      <c r="J372" s="34"/>
      <c r="K372" s="34"/>
      <c r="L372" s="37"/>
      <c r="M372" s="187"/>
      <c r="N372" s="59"/>
      <c r="O372" s="59"/>
      <c r="P372" s="59"/>
      <c r="Q372" s="59"/>
      <c r="R372" s="59"/>
      <c r="S372" s="59"/>
      <c r="T372" s="60"/>
      <c r="AT372" s="16" t="s">
        <v>181</v>
      </c>
      <c r="AU372" s="16" t="s">
        <v>84</v>
      </c>
    </row>
    <row r="373" spans="2:65" s="11" customFormat="1" ht="11.25">
      <c r="B373" s="188"/>
      <c r="C373" s="189"/>
      <c r="D373" s="185" t="s">
        <v>168</v>
      </c>
      <c r="E373" s="190" t="s">
        <v>19</v>
      </c>
      <c r="F373" s="191" t="s">
        <v>592</v>
      </c>
      <c r="G373" s="189"/>
      <c r="H373" s="190" t="s">
        <v>19</v>
      </c>
      <c r="I373" s="192"/>
      <c r="J373" s="189"/>
      <c r="K373" s="189"/>
      <c r="L373" s="193"/>
      <c r="M373" s="194"/>
      <c r="N373" s="195"/>
      <c r="O373" s="195"/>
      <c r="P373" s="195"/>
      <c r="Q373" s="195"/>
      <c r="R373" s="195"/>
      <c r="S373" s="195"/>
      <c r="T373" s="196"/>
      <c r="AT373" s="197" t="s">
        <v>168</v>
      </c>
      <c r="AU373" s="197" t="s">
        <v>84</v>
      </c>
      <c r="AV373" s="11" t="s">
        <v>82</v>
      </c>
      <c r="AW373" s="11" t="s">
        <v>35</v>
      </c>
      <c r="AX373" s="11" t="s">
        <v>74</v>
      </c>
      <c r="AY373" s="197" t="s">
        <v>148</v>
      </c>
    </row>
    <row r="374" spans="2:65" s="12" customFormat="1" ht="11.25">
      <c r="B374" s="198"/>
      <c r="C374" s="199"/>
      <c r="D374" s="185" t="s">
        <v>168</v>
      </c>
      <c r="E374" s="200" t="s">
        <v>19</v>
      </c>
      <c r="F374" s="201" t="s">
        <v>593</v>
      </c>
      <c r="G374" s="199"/>
      <c r="H374" s="202">
        <v>3.1459999999999999</v>
      </c>
      <c r="I374" s="203"/>
      <c r="J374" s="199"/>
      <c r="K374" s="199"/>
      <c r="L374" s="204"/>
      <c r="M374" s="205"/>
      <c r="N374" s="206"/>
      <c r="O374" s="206"/>
      <c r="P374" s="206"/>
      <c r="Q374" s="206"/>
      <c r="R374" s="206"/>
      <c r="S374" s="206"/>
      <c r="T374" s="207"/>
      <c r="AT374" s="208" t="s">
        <v>168</v>
      </c>
      <c r="AU374" s="208" t="s">
        <v>84</v>
      </c>
      <c r="AV374" s="12" t="s">
        <v>84</v>
      </c>
      <c r="AW374" s="12" t="s">
        <v>35</v>
      </c>
      <c r="AX374" s="12" t="s">
        <v>82</v>
      </c>
      <c r="AY374" s="208" t="s">
        <v>148</v>
      </c>
    </row>
    <row r="375" spans="2:65" s="1" customFormat="1" ht="22.5" customHeight="1">
      <c r="B375" s="33"/>
      <c r="C375" s="173" t="s">
        <v>594</v>
      </c>
      <c r="D375" s="173" t="s">
        <v>151</v>
      </c>
      <c r="E375" s="174" t="s">
        <v>595</v>
      </c>
      <c r="F375" s="175" t="s">
        <v>596</v>
      </c>
      <c r="G375" s="176" t="s">
        <v>159</v>
      </c>
      <c r="H375" s="177">
        <v>3</v>
      </c>
      <c r="I375" s="178"/>
      <c r="J375" s="179">
        <f>ROUND(I375*H375,2)</f>
        <v>0</v>
      </c>
      <c r="K375" s="175" t="s">
        <v>160</v>
      </c>
      <c r="L375" s="37"/>
      <c r="M375" s="180" t="s">
        <v>19</v>
      </c>
      <c r="N375" s="181" t="s">
        <v>45</v>
      </c>
      <c r="O375" s="59"/>
      <c r="P375" s="182">
        <f>O375*H375</f>
        <v>0</v>
      </c>
      <c r="Q375" s="182">
        <v>0</v>
      </c>
      <c r="R375" s="182">
        <f>Q375*H375</f>
        <v>0</v>
      </c>
      <c r="S375" s="182">
        <v>2.8000000000000001E-2</v>
      </c>
      <c r="T375" s="183">
        <f>S375*H375</f>
        <v>8.4000000000000005E-2</v>
      </c>
      <c r="AR375" s="16" t="s">
        <v>155</v>
      </c>
      <c r="AT375" s="16" t="s">
        <v>151</v>
      </c>
      <c r="AU375" s="16" t="s">
        <v>84</v>
      </c>
      <c r="AY375" s="16" t="s">
        <v>148</v>
      </c>
      <c r="BE375" s="184">
        <f>IF(N375="základní",J375,0)</f>
        <v>0</v>
      </c>
      <c r="BF375" s="184">
        <f>IF(N375="snížená",J375,0)</f>
        <v>0</v>
      </c>
      <c r="BG375" s="184">
        <f>IF(N375="zákl. přenesená",J375,0)</f>
        <v>0</v>
      </c>
      <c r="BH375" s="184">
        <f>IF(N375="sníž. přenesená",J375,0)</f>
        <v>0</v>
      </c>
      <c r="BI375" s="184">
        <f>IF(N375="nulová",J375,0)</f>
        <v>0</v>
      </c>
      <c r="BJ375" s="16" t="s">
        <v>82</v>
      </c>
      <c r="BK375" s="184">
        <f>ROUND(I375*H375,2)</f>
        <v>0</v>
      </c>
      <c r="BL375" s="16" t="s">
        <v>155</v>
      </c>
      <c r="BM375" s="16" t="s">
        <v>597</v>
      </c>
    </row>
    <row r="376" spans="2:65" s="11" customFormat="1" ht="11.25">
      <c r="B376" s="188"/>
      <c r="C376" s="189"/>
      <c r="D376" s="185" t="s">
        <v>168</v>
      </c>
      <c r="E376" s="190" t="s">
        <v>19</v>
      </c>
      <c r="F376" s="191" t="s">
        <v>598</v>
      </c>
      <c r="G376" s="189"/>
      <c r="H376" s="190" t="s">
        <v>19</v>
      </c>
      <c r="I376" s="192"/>
      <c r="J376" s="189"/>
      <c r="K376" s="189"/>
      <c r="L376" s="193"/>
      <c r="M376" s="194"/>
      <c r="N376" s="195"/>
      <c r="O376" s="195"/>
      <c r="P376" s="195"/>
      <c r="Q376" s="195"/>
      <c r="R376" s="195"/>
      <c r="S376" s="195"/>
      <c r="T376" s="196"/>
      <c r="AT376" s="197" t="s">
        <v>168</v>
      </c>
      <c r="AU376" s="197" t="s">
        <v>84</v>
      </c>
      <c r="AV376" s="11" t="s">
        <v>82</v>
      </c>
      <c r="AW376" s="11" t="s">
        <v>35</v>
      </c>
      <c r="AX376" s="11" t="s">
        <v>74</v>
      </c>
      <c r="AY376" s="197" t="s">
        <v>148</v>
      </c>
    </row>
    <row r="377" spans="2:65" s="12" customFormat="1" ht="11.25">
      <c r="B377" s="198"/>
      <c r="C377" s="199"/>
      <c r="D377" s="185" t="s">
        <v>168</v>
      </c>
      <c r="E377" s="200" t="s">
        <v>19</v>
      </c>
      <c r="F377" s="201" t="s">
        <v>82</v>
      </c>
      <c r="G377" s="199"/>
      <c r="H377" s="202">
        <v>1</v>
      </c>
      <c r="I377" s="203"/>
      <c r="J377" s="199"/>
      <c r="K377" s="199"/>
      <c r="L377" s="204"/>
      <c r="M377" s="205"/>
      <c r="N377" s="206"/>
      <c r="O377" s="206"/>
      <c r="P377" s="206"/>
      <c r="Q377" s="206"/>
      <c r="R377" s="206"/>
      <c r="S377" s="206"/>
      <c r="T377" s="207"/>
      <c r="AT377" s="208" t="s">
        <v>168</v>
      </c>
      <c r="AU377" s="208" t="s">
        <v>84</v>
      </c>
      <c r="AV377" s="12" t="s">
        <v>84</v>
      </c>
      <c r="AW377" s="12" t="s">
        <v>35</v>
      </c>
      <c r="AX377" s="12" t="s">
        <v>74</v>
      </c>
      <c r="AY377" s="208" t="s">
        <v>148</v>
      </c>
    </row>
    <row r="378" spans="2:65" s="11" customFormat="1" ht="11.25">
      <c r="B378" s="188"/>
      <c r="C378" s="189"/>
      <c r="D378" s="185" t="s">
        <v>168</v>
      </c>
      <c r="E378" s="190" t="s">
        <v>19</v>
      </c>
      <c r="F378" s="191" t="s">
        <v>599</v>
      </c>
      <c r="G378" s="189"/>
      <c r="H378" s="190" t="s">
        <v>19</v>
      </c>
      <c r="I378" s="192"/>
      <c r="J378" s="189"/>
      <c r="K378" s="189"/>
      <c r="L378" s="193"/>
      <c r="M378" s="194"/>
      <c r="N378" s="195"/>
      <c r="O378" s="195"/>
      <c r="P378" s="195"/>
      <c r="Q378" s="195"/>
      <c r="R378" s="195"/>
      <c r="S378" s="195"/>
      <c r="T378" s="196"/>
      <c r="AT378" s="197" t="s">
        <v>168</v>
      </c>
      <c r="AU378" s="197" t="s">
        <v>84</v>
      </c>
      <c r="AV378" s="11" t="s">
        <v>82</v>
      </c>
      <c r="AW378" s="11" t="s">
        <v>35</v>
      </c>
      <c r="AX378" s="11" t="s">
        <v>74</v>
      </c>
      <c r="AY378" s="197" t="s">
        <v>148</v>
      </c>
    </row>
    <row r="379" spans="2:65" s="12" customFormat="1" ht="11.25">
      <c r="B379" s="198"/>
      <c r="C379" s="199"/>
      <c r="D379" s="185" t="s">
        <v>168</v>
      </c>
      <c r="E379" s="200" t="s">
        <v>19</v>
      </c>
      <c r="F379" s="201" t="s">
        <v>600</v>
      </c>
      <c r="G379" s="199"/>
      <c r="H379" s="202">
        <v>2</v>
      </c>
      <c r="I379" s="203"/>
      <c r="J379" s="199"/>
      <c r="K379" s="199"/>
      <c r="L379" s="204"/>
      <c r="M379" s="205"/>
      <c r="N379" s="206"/>
      <c r="O379" s="206"/>
      <c r="P379" s="206"/>
      <c r="Q379" s="206"/>
      <c r="R379" s="206"/>
      <c r="S379" s="206"/>
      <c r="T379" s="207"/>
      <c r="AT379" s="208" t="s">
        <v>168</v>
      </c>
      <c r="AU379" s="208" t="s">
        <v>84</v>
      </c>
      <c r="AV379" s="12" t="s">
        <v>84</v>
      </c>
      <c r="AW379" s="12" t="s">
        <v>35</v>
      </c>
      <c r="AX379" s="12" t="s">
        <v>74</v>
      </c>
      <c r="AY379" s="208" t="s">
        <v>148</v>
      </c>
    </row>
    <row r="380" spans="2:65" s="13" customFormat="1" ht="11.25">
      <c r="B380" s="209"/>
      <c r="C380" s="210"/>
      <c r="D380" s="185" t="s">
        <v>168</v>
      </c>
      <c r="E380" s="211" t="s">
        <v>19</v>
      </c>
      <c r="F380" s="212" t="s">
        <v>275</v>
      </c>
      <c r="G380" s="210"/>
      <c r="H380" s="213">
        <v>3</v>
      </c>
      <c r="I380" s="214"/>
      <c r="J380" s="210"/>
      <c r="K380" s="210"/>
      <c r="L380" s="215"/>
      <c r="M380" s="216"/>
      <c r="N380" s="217"/>
      <c r="O380" s="217"/>
      <c r="P380" s="217"/>
      <c r="Q380" s="217"/>
      <c r="R380" s="217"/>
      <c r="S380" s="217"/>
      <c r="T380" s="218"/>
      <c r="AT380" s="219" t="s">
        <v>168</v>
      </c>
      <c r="AU380" s="219" t="s">
        <v>84</v>
      </c>
      <c r="AV380" s="13" t="s">
        <v>155</v>
      </c>
      <c r="AW380" s="13" t="s">
        <v>35</v>
      </c>
      <c r="AX380" s="13" t="s">
        <v>82</v>
      </c>
      <c r="AY380" s="219" t="s">
        <v>148</v>
      </c>
    </row>
    <row r="381" spans="2:65" s="1" customFormat="1" ht="22.5" customHeight="1">
      <c r="B381" s="33"/>
      <c r="C381" s="173" t="s">
        <v>601</v>
      </c>
      <c r="D381" s="173" t="s">
        <v>151</v>
      </c>
      <c r="E381" s="174" t="s">
        <v>602</v>
      </c>
      <c r="F381" s="175" t="s">
        <v>603</v>
      </c>
      <c r="G381" s="176" t="s">
        <v>159</v>
      </c>
      <c r="H381" s="177">
        <v>1</v>
      </c>
      <c r="I381" s="178"/>
      <c r="J381" s="179">
        <f>ROUND(I381*H381,2)</f>
        <v>0</v>
      </c>
      <c r="K381" s="175" t="s">
        <v>160</v>
      </c>
      <c r="L381" s="37"/>
      <c r="M381" s="180" t="s">
        <v>19</v>
      </c>
      <c r="N381" s="181" t="s">
        <v>45</v>
      </c>
      <c r="O381" s="59"/>
      <c r="P381" s="182">
        <f>O381*H381</f>
        <v>0</v>
      </c>
      <c r="Q381" s="182">
        <v>0</v>
      </c>
      <c r="R381" s="182">
        <f>Q381*H381</f>
        <v>0</v>
      </c>
      <c r="S381" s="182">
        <v>0.06</v>
      </c>
      <c r="T381" s="183">
        <f>S381*H381</f>
        <v>0.06</v>
      </c>
      <c r="AR381" s="16" t="s">
        <v>155</v>
      </c>
      <c r="AT381" s="16" t="s">
        <v>151</v>
      </c>
      <c r="AU381" s="16" t="s">
        <v>84</v>
      </c>
      <c r="AY381" s="16" t="s">
        <v>148</v>
      </c>
      <c r="BE381" s="184">
        <f>IF(N381="základní",J381,0)</f>
        <v>0</v>
      </c>
      <c r="BF381" s="184">
        <f>IF(N381="snížená",J381,0)</f>
        <v>0</v>
      </c>
      <c r="BG381" s="184">
        <f>IF(N381="zákl. přenesená",J381,0)</f>
        <v>0</v>
      </c>
      <c r="BH381" s="184">
        <f>IF(N381="sníž. přenesená",J381,0)</f>
        <v>0</v>
      </c>
      <c r="BI381" s="184">
        <f>IF(N381="nulová",J381,0)</f>
        <v>0</v>
      </c>
      <c r="BJ381" s="16" t="s">
        <v>82</v>
      </c>
      <c r="BK381" s="184">
        <f>ROUND(I381*H381,2)</f>
        <v>0</v>
      </c>
      <c r="BL381" s="16" t="s">
        <v>155</v>
      </c>
      <c r="BM381" s="16" t="s">
        <v>604</v>
      </c>
    </row>
    <row r="382" spans="2:65" s="11" customFormat="1" ht="11.25">
      <c r="B382" s="188"/>
      <c r="C382" s="189"/>
      <c r="D382" s="185" t="s">
        <v>168</v>
      </c>
      <c r="E382" s="190" t="s">
        <v>19</v>
      </c>
      <c r="F382" s="191" t="s">
        <v>605</v>
      </c>
      <c r="G382" s="189"/>
      <c r="H382" s="190" t="s">
        <v>19</v>
      </c>
      <c r="I382" s="192"/>
      <c r="J382" s="189"/>
      <c r="K382" s="189"/>
      <c r="L382" s="193"/>
      <c r="M382" s="194"/>
      <c r="N382" s="195"/>
      <c r="O382" s="195"/>
      <c r="P382" s="195"/>
      <c r="Q382" s="195"/>
      <c r="R382" s="195"/>
      <c r="S382" s="195"/>
      <c r="T382" s="196"/>
      <c r="AT382" s="197" t="s">
        <v>168</v>
      </c>
      <c r="AU382" s="197" t="s">
        <v>84</v>
      </c>
      <c r="AV382" s="11" t="s">
        <v>82</v>
      </c>
      <c r="AW382" s="11" t="s">
        <v>35</v>
      </c>
      <c r="AX382" s="11" t="s">
        <v>74</v>
      </c>
      <c r="AY382" s="197" t="s">
        <v>148</v>
      </c>
    </row>
    <row r="383" spans="2:65" s="12" customFormat="1" ht="11.25">
      <c r="B383" s="198"/>
      <c r="C383" s="199"/>
      <c r="D383" s="185" t="s">
        <v>168</v>
      </c>
      <c r="E383" s="200" t="s">
        <v>19</v>
      </c>
      <c r="F383" s="201" t="s">
        <v>82</v>
      </c>
      <c r="G383" s="199"/>
      <c r="H383" s="202">
        <v>1</v>
      </c>
      <c r="I383" s="203"/>
      <c r="J383" s="199"/>
      <c r="K383" s="199"/>
      <c r="L383" s="204"/>
      <c r="M383" s="205"/>
      <c r="N383" s="206"/>
      <c r="O383" s="206"/>
      <c r="P383" s="206"/>
      <c r="Q383" s="206"/>
      <c r="R383" s="206"/>
      <c r="S383" s="206"/>
      <c r="T383" s="207"/>
      <c r="AT383" s="208" t="s">
        <v>168</v>
      </c>
      <c r="AU383" s="208" t="s">
        <v>84</v>
      </c>
      <c r="AV383" s="12" t="s">
        <v>84</v>
      </c>
      <c r="AW383" s="12" t="s">
        <v>35</v>
      </c>
      <c r="AX383" s="12" t="s">
        <v>82</v>
      </c>
      <c r="AY383" s="208" t="s">
        <v>148</v>
      </c>
    </row>
    <row r="384" spans="2:65" s="1" customFormat="1" ht="22.5" customHeight="1">
      <c r="B384" s="33"/>
      <c r="C384" s="173" t="s">
        <v>606</v>
      </c>
      <c r="D384" s="173" t="s">
        <v>151</v>
      </c>
      <c r="E384" s="174" t="s">
        <v>607</v>
      </c>
      <c r="F384" s="175" t="s">
        <v>608</v>
      </c>
      <c r="G384" s="176" t="s">
        <v>159</v>
      </c>
      <c r="H384" s="177">
        <v>2</v>
      </c>
      <c r="I384" s="178"/>
      <c r="J384" s="179">
        <f>ROUND(I384*H384,2)</f>
        <v>0</v>
      </c>
      <c r="K384" s="175" t="s">
        <v>160</v>
      </c>
      <c r="L384" s="37"/>
      <c r="M384" s="180" t="s">
        <v>19</v>
      </c>
      <c r="N384" s="181" t="s">
        <v>45</v>
      </c>
      <c r="O384" s="59"/>
      <c r="P384" s="182">
        <f>O384*H384</f>
        <v>0</v>
      </c>
      <c r="Q384" s="182">
        <v>0</v>
      </c>
      <c r="R384" s="182">
        <f>Q384*H384</f>
        <v>0</v>
      </c>
      <c r="S384" s="182">
        <v>8.1000000000000003E-2</v>
      </c>
      <c r="T384" s="183">
        <f>S384*H384</f>
        <v>0.16200000000000001</v>
      </c>
      <c r="AR384" s="16" t="s">
        <v>155</v>
      </c>
      <c r="AT384" s="16" t="s">
        <v>151</v>
      </c>
      <c r="AU384" s="16" t="s">
        <v>84</v>
      </c>
      <c r="AY384" s="16" t="s">
        <v>148</v>
      </c>
      <c r="BE384" s="184">
        <f>IF(N384="základní",J384,0)</f>
        <v>0</v>
      </c>
      <c r="BF384" s="184">
        <f>IF(N384="snížená",J384,0)</f>
        <v>0</v>
      </c>
      <c r="BG384" s="184">
        <f>IF(N384="zákl. přenesená",J384,0)</f>
        <v>0</v>
      </c>
      <c r="BH384" s="184">
        <f>IF(N384="sníž. přenesená",J384,0)</f>
        <v>0</v>
      </c>
      <c r="BI384" s="184">
        <f>IF(N384="nulová",J384,0)</f>
        <v>0</v>
      </c>
      <c r="BJ384" s="16" t="s">
        <v>82</v>
      </c>
      <c r="BK384" s="184">
        <f>ROUND(I384*H384,2)</f>
        <v>0</v>
      </c>
      <c r="BL384" s="16" t="s">
        <v>155</v>
      </c>
      <c r="BM384" s="16" t="s">
        <v>609</v>
      </c>
    </row>
    <row r="385" spans="2:65" s="11" customFormat="1" ht="11.25">
      <c r="B385" s="188"/>
      <c r="C385" s="189"/>
      <c r="D385" s="185" t="s">
        <v>168</v>
      </c>
      <c r="E385" s="190" t="s">
        <v>19</v>
      </c>
      <c r="F385" s="191" t="s">
        <v>610</v>
      </c>
      <c r="G385" s="189"/>
      <c r="H385" s="190" t="s">
        <v>19</v>
      </c>
      <c r="I385" s="192"/>
      <c r="J385" s="189"/>
      <c r="K385" s="189"/>
      <c r="L385" s="193"/>
      <c r="M385" s="194"/>
      <c r="N385" s="195"/>
      <c r="O385" s="195"/>
      <c r="P385" s="195"/>
      <c r="Q385" s="195"/>
      <c r="R385" s="195"/>
      <c r="S385" s="195"/>
      <c r="T385" s="196"/>
      <c r="AT385" s="197" t="s">
        <v>168</v>
      </c>
      <c r="AU385" s="197" t="s">
        <v>84</v>
      </c>
      <c r="AV385" s="11" t="s">
        <v>82</v>
      </c>
      <c r="AW385" s="11" t="s">
        <v>35</v>
      </c>
      <c r="AX385" s="11" t="s">
        <v>74</v>
      </c>
      <c r="AY385" s="197" t="s">
        <v>148</v>
      </c>
    </row>
    <row r="386" spans="2:65" s="12" customFormat="1" ht="11.25">
      <c r="B386" s="198"/>
      <c r="C386" s="199"/>
      <c r="D386" s="185" t="s">
        <v>168</v>
      </c>
      <c r="E386" s="200" t="s">
        <v>19</v>
      </c>
      <c r="F386" s="201" t="s">
        <v>600</v>
      </c>
      <c r="G386" s="199"/>
      <c r="H386" s="202">
        <v>2</v>
      </c>
      <c r="I386" s="203"/>
      <c r="J386" s="199"/>
      <c r="K386" s="199"/>
      <c r="L386" s="204"/>
      <c r="M386" s="205"/>
      <c r="N386" s="206"/>
      <c r="O386" s="206"/>
      <c r="P386" s="206"/>
      <c r="Q386" s="206"/>
      <c r="R386" s="206"/>
      <c r="S386" s="206"/>
      <c r="T386" s="207"/>
      <c r="AT386" s="208" t="s">
        <v>168</v>
      </c>
      <c r="AU386" s="208" t="s">
        <v>84</v>
      </c>
      <c r="AV386" s="12" t="s">
        <v>84</v>
      </c>
      <c r="AW386" s="12" t="s">
        <v>35</v>
      </c>
      <c r="AX386" s="12" t="s">
        <v>82</v>
      </c>
      <c r="AY386" s="208" t="s">
        <v>148</v>
      </c>
    </row>
    <row r="387" spans="2:65" s="1" customFormat="1" ht="22.5" customHeight="1">
      <c r="B387" s="33"/>
      <c r="C387" s="173" t="s">
        <v>611</v>
      </c>
      <c r="D387" s="173" t="s">
        <v>151</v>
      </c>
      <c r="E387" s="174" t="s">
        <v>612</v>
      </c>
      <c r="F387" s="175" t="s">
        <v>613</v>
      </c>
      <c r="G387" s="176" t="s">
        <v>159</v>
      </c>
      <c r="H387" s="177">
        <v>1</v>
      </c>
      <c r="I387" s="178"/>
      <c r="J387" s="179">
        <f>ROUND(I387*H387,2)</f>
        <v>0</v>
      </c>
      <c r="K387" s="175" t="s">
        <v>160</v>
      </c>
      <c r="L387" s="37"/>
      <c r="M387" s="180" t="s">
        <v>19</v>
      </c>
      <c r="N387" s="181" t="s">
        <v>45</v>
      </c>
      <c r="O387" s="59"/>
      <c r="P387" s="182">
        <f>O387*H387</f>
        <v>0</v>
      </c>
      <c r="Q387" s="182">
        <v>0</v>
      </c>
      <c r="R387" s="182">
        <f>Q387*H387</f>
        <v>0</v>
      </c>
      <c r="S387" s="182">
        <v>0.112</v>
      </c>
      <c r="T387" s="183">
        <f>S387*H387</f>
        <v>0.112</v>
      </c>
      <c r="AR387" s="16" t="s">
        <v>155</v>
      </c>
      <c r="AT387" s="16" t="s">
        <v>151</v>
      </c>
      <c r="AU387" s="16" t="s">
        <v>84</v>
      </c>
      <c r="AY387" s="16" t="s">
        <v>148</v>
      </c>
      <c r="BE387" s="184">
        <f>IF(N387="základní",J387,0)</f>
        <v>0</v>
      </c>
      <c r="BF387" s="184">
        <f>IF(N387="snížená",J387,0)</f>
        <v>0</v>
      </c>
      <c r="BG387" s="184">
        <f>IF(N387="zákl. přenesená",J387,0)</f>
        <v>0</v>
      </c>
      <c r="BH387" s="184">
        <f>IF(N387="sníž. přenesená",J387,0)</f>
        <v>0</v>
      </c>
      <c r="BI387" s="184">
        <f>IF(N387="nulová",J387,0)</f>
        <v>0</v>
      </c>
      <c r="BJ387" s="16" t="s">
        <v>82</v>
      </c>
      <c r="BK387" s="184">
        <f>ROUND(I387*H387,2)</f>
        <v>0</v>
      </c>
      <c r="BL387" s="16" t="s">
        <v>155</v>
      </c>
      <c r="BM387" s="16" t="s">
        <v>614</v>
      </c>
    </row>
    <row r="388" spans="2:65" s="11" customFormat="1" ht="11.25">
      <c r="B388" s="188"/>
      <c r="C388" s="189"/>
      <c r="D388" s="185" t="s">
        <v>168</v>
      </c>
      <c r="E388" s="190" t="s">
        <v>19</v>
      </c>
      <c r="F388" s="191" t="s">
        <v>615</v>
      </c>
      <c r="G388" s="189"/>
      <c r="H388" s="190" t="s">
        <v>19</v>
      </c>
      <c r="I388" s="192"/>
      <c r="J388" s="189"/>
      <c r="K388" s="189"/>
      <c r="L388" s="193"/>
      <c r="M388" s="194"/>
      <c r="N388" s="195"/>
      <c r="O388" s="195"/>
      <c r="P388" s="195"/>
      <c r="Q388" s="195"/>
      <c r="R388" s="195"/>
      <c r="S388" s="195"/>
      <c r="T388" s="196"/>
      <c r="AT388" s="197" t="s">
        <v>168</v>
      </c>
      <c r="AU388" s="197" t="s">
        <v>84</v>
      </c>
      <c r="AV388" s="11" t="s">
        <v>82</v>
      </c>
      <c r="AW388" s="11" t="s">
        <v>35</v>
      </c>
      <c r="AX388" s="11" t="s">
        <v>74</v>
      </c>
      <c r="AY388" s="197" t="s">
        <v>148</v>
      </c>
    </row>
    <row r="389" spans="2:65" s="12" customFormat="1" ht="11.25">
      <c r="B389" s="198"/>
      <c r="C389" s="199"/>
      <c r="D389" s="185" t="s">
        <v>168</v>
      </c>
      <c r="E389" s="200" t="s">
        <v>19</v>
      </c>
      <c r="F389" s="201" t="s">
        <v>82</v>
      </c>
      <c r="G389" s="199"/>
      <c r="H389" s="202">
        <v>1</v>
      </c>
      <c r="I389" s="203"/>
      <c r="J389" s="199"/>
      <c r="K389" s="199"/>
      <c r="L389" s="204"/>
      <c r="M389" s="205"/>
      <c r="N389" s="206"/>
      <c r="O389" s="206"/>
      <c r="P389" s="206"/>
      <c r="Q389" s="206"/>
      <c r="R389" s="206"/>
      <c r="S389" s="206"/>
      <c r="T389" s="207"/>
      <c r="AT389" s="208" t="s">
        <v>168</v>
      </c>
      <c r="AU389" s="208" t="s">
        <v>84</v>
      </c>
      <c r="AV389" s="12" t="s">
        <v>84</v>
      </c>
      <c r="AW389" s="12" t="s">
        <v>35</v>
      </c>
      <c r="AX389" s="12" t="s">
        <v>82</v>
      </c>
      <c r="AY389" s="208" t="s">
        <v>148</v>
      </c>
    </row>
    <row r="390" spans="2:65" s="1" customFormat="1" ht="22.5" customHeight="1">
      <c r="B390" s="33"/>
      <c r="C390" s="173" t="s">
        <v>616</v>
      </c>
      <c r="D390" s="173" t="s">
        <v>151</v>
      </c>
      <c r="E390" s="174" t="s">
        <v>617</v>
      </c>
      <c r="F390" s="175" t="s">
        <v>618</v>
      </c>
      <c r="G390" s="176" t="s">
        <v>159</v>
      </c>
      <c r="H390" s="177">
        <v>2</v>
      </c>
      <c r="I390" s="178"/>
      <c r="J390" s="179">
        <f>ROUND(I390*H390,2)</f>
        <v>0</v>
      </c>
      <c r="K390" s="175" t="s">
        <v>160</v>
      </c>
      <c r="L390" s="37"/>
      <c r="M390" s="180" t="s">
        <v>19</v>
      </c>
      <c r="N390" s="181" t="s">
        <v>45</v>
      </c>
      <c r="O390" s="59"/>
      <c r="P390" s="182">
        <f>O390*H390</f>
        <v>0</v>
      </c>
      <c r="Q390" s="182">
        <v>0</v>
      </c>
      <c r="R390" s="182">
        <f>Q390*H390</f>
        <v>0</v>
      </c>
      <c r="S390" s="182">
        <v>7.6999999999999999E-2</v>
      </c>
      <c r="T390" s="183">
        <f>S390*H390</f>
        <v>0.154</v>
      </c>
      <c r="AR390" s="16" t="s">
        <v>155</v>
      </c>
      <c r="AT390" s="16" t="s">
        <v>151</v>
      </c>
      <c r="AU390" s="16" t="s">
        <v>84</v>
      </c>
      <c r="AY390" s="16" t="s">
        <v>148</v>
      </c>
      <c r="BE390" s="184">
        <f>IF(N390="základní",J390,0)</f>
        <v>0</v>
      </c>
      <c r="BF390" s="184">
        <f>IF(N390="snížená",J390,0)</f>
        <v>0</v>
      </c>
      <c r="BG390" s="184">
        <f>IF(N390="zákl. přenesená",J390,0)</f>
        <v>0</v>
      </c>
      <c r="BH390" s="184">
        <f>IF(N390="sníž. přenesená",J390,0)</f>
        <v>0</v>
      </c>
      <c r="BI390" s="184">
        <f>IF(N390="nulová",J390,0)</f>
        <v>0</v>
      </c>
      <c r="BJ390" s="16" t="s">
        <v>82</v>
      </c>
      <c r="BK390" s="184">
        <f>ROUND(I390*H390,2)</f>
        <v>0</v>
      </c>
      <c r="BL390" s="16" t="s">
        <v>155</v>
      </c>
      <c r="BM390" s="16" t="s">
        <v>619</v>
      </c>
    </row>
    <row r="391" spans="2:65" s="11" customFormat="1" ht="11.25">
      <c r="B391" s="188"/>
      <c r="C391" s="189"/>
      <c r="D391" s="185" t="s">
        <v>168</v>
      </c>
      <c r="E391" s="190" t="s">
        <v>19</v>
      </c>
      <c r="F391" s="191" t="s">
        <v>620</v>
      </c>
      <c r="G391" s="189"/>
      <c r="H391" s="190" t="s">
        <v>19</v>
      </c>
      <c r="I391" s="192"/>
      <c r="J391" s="189"/>
      <c r="K391" s="189"/>
      <c r="L391" s="193"/>
      <c r="M391" s="194"/>
      <c r="N391" s="195"/>
      <c r="O391" s="195"/>
      <c r="P391" s="195"/>
      <c r="Q391" s="195"/>
      <c r="R391" s="195"/>
      <c r="S391" s="195"/>
      <c r="T391" s="196"/>
      <c r="AT391" s="197" t="s">
        <v>168</v>
      </c>
      <c r="AU391" s="197" t="s">
        <v>84</v>
      </c>
      <c r="AV391" s="11" t="s">
        <v>82</v>
      </c>
      <c r="AW391" s="11" t="s">
        <v>35</v>
      </c>
      <c r="AX391" s="11" t="s">
        <v>74</v>
      </c>
      <c r="AY391" s="197" t="s">
        <v>148</v>
      </c>
    </row>
    <row r="392" spans="2:65" s="12" customFormat="1" ht="11.25">
      <c r="B392" s="198"/>
      <c r="C392" s="199"/>
      <c r="D392" s="185" t="s">
        <v>168</v>
      </c>
      <c r="E392" s="200" t="s">
        <v>19</v>
      </c>
      <c r="F392" s="201" t="s">
        <v>84</v>
      </c>
      <c r="G392" s="199"/>
      <c r="H392" s="202">
        <v>2</v>
      </c>
      <c r="I392" s="203"/>
      <c r="J392" s="199"/>
      <c r="K392" s="199"/>
      <c r="L392" s="204"/>
      <c r="M392" s="205"/>
      <c r="N392" s="206"/>
      <c r="O392" s="206"/>
      <c r="P392" s="206"/>
      <c r="Q392" s="206"/>
      <c r="R392" s="206"/>
      <c r="S392" s="206"/>
      <c r="T392" s="207"/>
      <c r="AT392" s="208" t="s">
        <v>168</v>
      </c>
      <c r="AU392" s="208" t="s">
        <v>84</v>
      </c>
      <c r="AV392" s="12" t="s">
        <v>84</v>
      </c>
      <c r="AW392" s="12" t="s">
        <v>35</v>
      </c>
      <c r="AX392" s="12" t="s">
        <v>82</v>
      </c>
      <c r="AY392" s="208" t="s">
        <v>148</v>
      </c>
    </row>
    <row r="393" spans="2:65" s="1" customFormat="1" ht="22.5" customHeight="1">
      <c r="B393" s="33"/>
      <c r="C393" s="173" t="s">
        <v>621</v>
      </c>
      <c r="D393" s="173" t="s">
        <v>151</v>
      </c>
      <c r="E393" s="174" t="s">
        <v>622</v>
      </c>
      <c r="F393" s="175" t="s">
        <v>623</v>
      </c>
      <c r="G393" s="176" t="s">
        <v>166</v>
      </c>
      <c r="H393" s="177">
        <v>2.9750000000000001</v>
      </c>
      <c r="I393" s="178"/>
      <c r="J393" s="179">
        <f>ROUND(I393*H393,2)</f>
        <v>0</v>
      </c>
      <c r="K393" s="175" t="s">
        <v>160</v>
      </c>
      <c r="L393" s="37"/>
      <c r="M393" s="180" t="s">
        <v>19</v>
      </c>
      <c r="N393" s="181" t="s">
        <v>45</v>
      </c>
      <c r="O393" s="59"/>
      <c r="P393" s="182">
        <f>O393*H393</f>
        <v>0</v>
      </c>
      <c r="Q393" s="182">
        <v>0</v>
      </c>
      <c r="R393" s="182">
        <f>Q393*H393</f>
        <v>0</v>
      </c>
      <c r="S393" s="182">
        <v>1.95</v>
      </c>
      <c r="T393" s="183">
        <f>S393*H393</f>
        <v>5.8012500000000005</v>
      </c>
      <c r="AR393" s="16" t="s">
        <v>155</v>
      </c>
      <c r="AT393" s="16" t="s">
        <v>151</v>
      </c>
      <c r="AU393" s="16" t="s">
        <v>84</v>
      </c>
      <c r="AY393" s="16" t="s">
        <v>148</v>
      </c>
      <c r="BE393" s="184">
        <f>IF(N393="základní",J393,0)</f>
        <v>0</v>
      </c>
      <c r="BF393" s="184">
        <f>IF(N393="snížená",J393,0)</f>
        <v>0</v>
      </c>
      <c r="BG393" s="184">
        <f>IF(N393="zákl. přenesená",J393,0)</f>
        <v>0</v>
      </c>
      <c r="BH393" s="184">
        <f>IF(N393="sníž. přenesená",J393,0)</f>
        <v>0</v>
      </c>
      <c r="BI393" s="184">
        <f>IF(N393="nulová",J393,0)</f>
        <v>0</v>
      </c>
      <c r="BJ393" s="16" t="s">
        <v>82</v>
      </c>
      <c r="BK393" s="184">
        <f>ROUND(I393*H393,2)</f>
        <v>0</v>
      </c>
      <c r="BL393" s="16" t="s">
        <v>155</v>
      </c>
      <c r="BM393" s="16" t="s">
        <v>624</v>
      </c>
    </row>
    <row r="394" spans="2:65" s="11" customFormat="1" ht="11.25">
      <c r="B394" s="188"/>
      <c r="C394" s="189"/>
      <c r="D394" s="185" t="s">
        <v>168</v>
      </c>
      <c r="E394" s="190" t="s">
        <v>19</v>
      </c>
      <c r="F394" s="191" t="s">
        <v>625</v>
      </c>
      <c r="G394" s="189"/>
      <c r="H394" s="190" t="s">
        <v>19</v>
      </c>
      <c r="I394" s="192"/>
      <c r="J394" s="189"/>
      <c r="K394" s="189"/>
      <c r="L394" s="193"/>
      <c r="M394" s="194"/>
      <c r="N394" s="195"/>
      <c r="O394" s="195"/>
      <c r="P394" s="195"/>
      <c r="Q394" s="195"/>
      <c r="R394" s="195"/>
      <c r="S394" s="195"/>
      <c r="T394" s="196"/>
      <c r="AT394" s="197" t="s">
        <v>168</v>
      </c>
      <c r="AU394" s="197" t="s">
        <v>84</v>
      </c>
      <c r="AV394" s="11" t="s">
        <v>82</v>
      </c>
      <c r="AW394" s="11" t="s">
        <v>35</v>
      </c>
      <c r="AX394" s="11" t="s">
        <v>74</v>
      </c>
      <c r="AY394" s="197" t="s">
        <v>148</v>
      </c>
    </row>
    <row r="395" spans="2:65" s="12" customFormat="1" ht="11.25">
      <c r="B395" s="198"/>
      <c r="C395" s="199"/>
      <c r="D395" s="185" t="s">
        <v>168</v>
      </c>
      <c r="E395" s="200" t="s">
        <v>19</v>
      </c>
      <c r="F395" s="201" t="s">
        <v>626</v>
      </c>
      <c r="G395" s="199"/>
      <c r="H395" s="202">
        <v>1.962</v>
      </c>
      <c r="I395" s="203"/>
      <c r="J395" s="199"/>
      <c r="K395" s="199"/>
      <c r="L395" s="204"/>
      <c r="M395" s="205"/>
      <c r="N395" s="206"/>
      <c r="O395" s="206"/>
      <c r="P395" s="206"/>
      <c r="Q395" s="206"/>
      <c r="R395" s="206"/>
      <c r="S395" s="206"/>
      <c r="T395" s="207"/>
      <c r="AT395" s="208" t="s">
        <v>168</v>
      </c>
      <c r="AU395" s="208" t="s">
        <v>84</v>
      </c>
      <c r="AV395" s="12" t="s">
        <v>84</v>
      </c>
      <c r="AW395" s="12" t="s">
        <v>35</v>
      </c>
      <c r="AX395" s="12" t="s">
        <v>74</v>
      </c>
      <c r="AY395" s="208" t="s">
        <v>148</v>
      </c>
    </row>
    <row r="396" spans="2:65" s="11" customFormat="1" ht="11.25">
      <c r="B396" s="188"/>
      <c r="C396" s="189"/>
      <c r="D396" s="185" t="s">
        <v>168</v>
      </c>
      <c r="E396" s="190" t="s">
        <v>19</v>
      </c>
      <c r="F396" s="191" t="s">
        <v>627</v>
      </c>
      <c r="G396" s="189"/>
      <c r="H396" s="190" t="s">
        <v>19</v>
      </c>
      <c r="I396" s="192"/>
      <c r="J396" s="189"/>
      <c r="K396" s="189"/>
      <c r="L396" s="193"/>
      <c r="M396" s="194"/>
      <c r="N396" s="195"/>
      <c r="O396" s="195"/>
      <c r="P396" s="195"/>
      <c r="Q396" s="195"/>
      <c r="R396" s="195"/>
      <c r="S396" s="195"/>
      <c r="T396" s="196"/>
      <c r="AT396" s="197" t="s">
        <v>168</v>
      </c>
      <c r="AU396" s="197" t="s">
        <v>84</v>
      </c>
      <c r="AV396" s="11" t="s">
        <v>82</v>
      </c>
      <c r="AW396" s="11" t="s">
        <v>35</v>
      </c>
      <c r="AX396" s="11" t="s">
        <v>74</v>
      </c>
      <c r="AY396" s="197" t="s">
        <v>148</v>
      </c>
    </row>
    <row r="397" spans="2:65" s="12" customFormat="1" ht="11.25">
      <c r="B397" s="198"/>
      <c r="C397" s="199"/>
      <c r="D397" s="185" t="s">
        <v>168</v>
      </c>
      <c r="E397" s="200" t="s">
        <v>19</v>
      </c>
      <c r="F397" s="201" t="s">
        <v>628</v>
      </c>
      <c r="G397" s="199"/>
      <c r="H397" s="202">
        <v>1.0129999999999999</v>
      </c>
      <c r="I397" s="203"/>
      <c r="J397" s="199"/>
      <c r="K397" s="199"/>
      <c r="L397" s="204"/>
      <c r="M397" s="205"/>
      <c r="N397" s="206"/>
      <c r="O397" s="206"/>
      <c r="P397" s="206"/>
      <c r="Q397" s="206"/>
      <c r="R397" s="206"/>
      <c r="S397" s="206"/>
      <c r="T397" s="207"/>
      <c r="AT397" s="208" t="s">
        <v>168</v>
      </c>
      <c r="AU397" s="208" t="s">
        <v>84</v>
      </c>
      <c r="AV397" s="12" t="s">
        <v>84</v>
      </c>
      <c r="AW397" s="12" t="s">
        <v>35</v>
      </c>
      <c r="AX397" s="12" t="s">
        <v>74</v>
      </c>
      <c r="AY397" s="208" t="s">
        <v>148</v>
      </c>
    </row>
    <row r="398" spans="2:65" s="13" customFormat="1" ht="11.25">
      <c r="B398" s="209"/>
      <c r="C398" s="210"/>
      <c r="D398" s="185" t="s">
        <v>168</v>
      </c>
      <c r="E398" s="211" t="s">
        <v>19</v>
      </c>
      <c r="F398" s="212" t="s">
        <v>275</v>
      </c>
      <c r="G398" s="210"/>
      <c r="H398" s="213">
        <v>2.9750000000000001</v>
      </c>
      <c r="I398" s="214"/>
      <c r="J398" s="210"/>
      <c r="K398" s="210"/>
      <c r="L398" s="215"/>
      <c r="M398" s="216"/>
      <c r="N398" s="217"/>
      <c r="O398" s="217"/>
      <c r="P398" s="217"/>
      <c r="Q398" s="217"/>
      <c r="R398" s="217"/>
      <c r="S398" s="217"/>
      <c r="T398" s="218"/>
      <c r="AT398" s="219" t="s">
        <v>168</v>
      </c>
      <c r="AU398" s="219" t="s">
        <v>84</v>
      </c>
      <c r="AV398" s="13" t="s">
        <v>155</v>
      </c>
      <c r="AW398" s="13" t="s">
        <v>35</v>
      </c>
      <c r="AX398" s="13" t="s">
        <v>82</v>
      </c>
      <c r="AY398" s="219" t="s">
        <v>148</v>
      </c>
    </row>
    <row r="399" spans="2:65" s="1" customFormat="1" ht="16.5" customHeight="1">
      <c r="B399" s="33"/>
      <c r="C399" s="173" t="s">
        <v>629</v>
      </c>
      <c r="D399" s="173" t="s">
        <v>151</v>
      </c>
      <c r="E399" s="174" t="s">
        <v>630</v>
      </c>
      <c r="F399" s="175" t="s">
        <v>631</v>
      </c>
      <c r="G399" s="176" t="s">
        <v>159</v>
      </c>
      <c r="H399" s="177">
        <v>2</v>
      </c>
      <c r="I399" s="178"/>
      <c r="J399" s="179">
        <f>ROUND(I399*H399,2)</f>
        <v>0</v>
      </c>
      <c r="K399" s="175" t="s">
        <v>160</v>
      </c>
      <c r="L399" s="37"/>
      <c r="M399" s="180" t="s">
        <v>19</v>
      </c>
      <c r="N399" s="181" t="s">
        <v>45</v>
      </c>
      <c r="O399" s="59"/>
      <c r="P399" s="182">
        <f>O399*H399</f>
        <v>0</v>
      </c>
      <c r="Q399" s="182">
        <v>0</v>
      </c>
      <c r="R399" s="182">
        <f>Q399*H399</f>
        <v>0</v>
      </c>
      <c r="S399" s="182">
        <v>0.03</v>
      </c>
      <c r="T399" s="183">
        <f>S399*H399</f>
        <v>0.06</v>
      </c>
      <c r="AR399" s="16" t="s">
        <v>155</v>
      </c>
      <c r="AT399" s="16" t="s">
        <v>151</v>
      </c>
      <c r="AU399" s="16" t="s">
        <v>84</v>
      </c>
      <c r="AY399" s="16" t="s">
        <v>148</v>
      </c>
      <c r="BE399" s="184">
        <f>IF(N399="základní",J399,0)</f>
        <v>0</v>
      </c>
      <c r="BF399" s="184">
        <f>IF(N399="snížená",J399,0)</f>
        <v>0</v>
      </c>
      <c r="BG399" s="184">
        <f>IF(N399="zákl. přenesená",J399,0)</f>
        <v>0</v>
      </c>
      <c r="BH399" s="184">
        <f>IF(N399="sníž. přenesená",J399,0)</f>
        <v>0</v>
      </c>
      <c r="BI399" s="184">
        <f>IF(N399="nulová",J399,0)</f>
        <v>0</v>
      </c>
      <c r="BJ399" s="16" t="s">
        <v>82</v>
      </c>
      <c r="BK399" s="184">
        <f>ROUND(I399*H399,2)</f>
        <v>0</v>
      </c>
      <c r="BL399" s="16" t="s">
        <v>155</v>
      </c>
      <c r="BM399" s="16" t="s">
        <v>632</v>
      </c>
    </row>
    <row r="400" spans="2:65" s="11" customFormat="1" ht="11.25">
      <c r="B400" s="188"/>
      <c r="C400" s="189"/>
      <c r="D400" s="185" t="s">
        <v>168</v>
      </c>
      <c r="E400" s="190" t="s">
        <v>19</v>
      </c>
      <c r="F400" s="191" t="s">
        <v>633</v>
      </c>
      <c r="G400" s="189"/>
      <c r="H400" s="190" t="s">
        <v>19</v>
      </c>
      <c r="I400" s="192"/>
      <c r="J400" s="189"/>
      <c r="K400" s="189"/>
      <c r="L400" s="193"/>
      <c r="M400" s="194"/>
      <c r="N400" s="195"/>
      <c r="O400" s="195"/>
      <c r="P400" s="195"/>
      <c r="Q400" s="195"/>
      <c r="R400" s="195"/>
      <c r="S400" s="195"/>
      <c r="T400" s="196"/>
      <c r="AT400" s="197" t="s">
        <v>168</v>
      </c>
      <c r="AU400" s="197" t="s">
        <v>84</v>
      </c>
      <c r="AV400" s="11" t="s">
        <v>82</v>
      </c>
      <c r="AW400" s="11" t="s">
        <v>35</v>
      </c>
      <c r="AX400" s="11" t="s">
        <v>74</v>
      </c>
      <c r="AY400" s="197" t="s">
        <v>148</v>
      </c>
    </row>
    <row r="401" spans="2:65" s="12" customFormat="1" ht="11.25">
      <c r="B401" s="198"/>
      <c r="C401" s="199"/>
      <c r="D401" s="185" t="s">
        <v>168</v>
      </c>
      <c r="E401" s="200" t="s">
        <v>19</v>
      </c>
      <c r="F401" s="201" t="s">
        <v>84</v>
      </c>
      <c r="G401" s="199"/>
      <c r="H401" s="202">
        <v>2</v>
      </c>
      <c r="I401" s="203"/>
      <c r="J401" s="199"/>
      <c r="K401" s="199"/>
      <c r="L401" s="204"/>
      <c r="M401" s="205"/>
      <c r="N401" s="206"/>
      <c r="O401" s="206"/>
      <c r="P401" s="206"/>
      <c r="Q401" s="206"/>
      <c r="R401" s="206"/>
      <c r="S401" s="206"/>
      <c r="T401" s="207"/>
      <c r="AT401" s="208" t="s">
        <v>168</v>
      </c>
      <c r="AU401" s="208" t="s">
        <v>84</v>
      </c>
      <c r="AV401" s="12" t="s">
        <v>84</v>
      </c>
      <c r="AW401" s="12" t="s">
        <v>35</v>
      </c>
      <c r="AX401" s="12" t="s">
        <v>82</v>
      </c>
      <c r="AY401" s="208" t="s">
        <v>148</v>
      </c>
    </row>
    <row r="402" spans="2:65" s="1" customFormat="1" ht="16.5" customHeight="1">
      <c r="B402" s="33"/>
      <c r="C402" s="173" t="s">
        <v>634</v>
      </c>
      <c r="D402" s="173" t="s">
        <v>151</v>
      </c>
      <c r="E402" s="174" t="s">
        <v>635</v>
      </c>
      <c r="F402" s="175" t="s">
        <v>636</v>
      </c>
      <c r="G402" s="176" t="s">
        <v>159</v>
      </c>
      <c r="H402" s="177">
        <v>3</v>
      </c>
      <c r="I402" s="178"/>
      <c r="J402" s="179">
        <f>ROUND(I402*H402,2)</f>
        <v>0</v>
      </c>
      <c r="K402" s="175" t="s">
        <v>160</v>
      </c>
      <c r="L402" s="37"/>
      <c r="M402" s="180" t="s">
        <v>19</v>
      </c>
      <c r="N402" s="181" t="s">
        <v>45</v>
      </c>
      <c r="O402" s="59"/>
      <c r="P402" s="182">
        <f>O402*H402</f>
        <v>0</v>
      </c>
      <c r="Q402" s="182">
        <v>0</v>
      </c>
      <c r="R402" s="182">
        <f>Q402*H402</f>
        <v>0</v>
      </c>
      <c r="S402" s="182">
        <v>5.8999999999999997E-2</v>
      </c>
      <c r="T402" s="183">
        <f>S402*H402</f>
        <v>0.17699999999999999</v>
      </c>
      <c r="AR402" s="16" t="s">
        <v>155</v>
      </c>
      <c r="AT402" s="16" t="s">
        <v>151</v>
      </c>
      <c r="AU402" s="16" t="s">
        <v>84</v>
      </c>
      <c r="AY402" s="16" t="s">
        <v>148</v>
      </c>
      <c r="BE402" s="184">
        <f>IF(N402="základní",J402,0)</f>
        <v>0</v>
      </c>
      <c r="BF402" s="184">
        <f>IF(N402="snížená",J402,0)</f>
        <v>0</v>
      </c>
      <c r="BG402" s="184">
        <f>IF(N402="zákl. přenesená",J402,0)</f>
        <v>0</v>
      </c>
      <c r="BH402" s="184">
        <f>IF(N402="sníž. přenesená",J402,0)</f>
        <v>0</v>
      </c>
      <c r="BI402" s="184">
        <f>IF(N402="nulová",J402,0)</f>
        <v>0</v>
      </c>
      <c r="BJ402" s="16" t="s">
        <v>82</v>
      </c>
      <c r="BK402" s="184">
        <f>ROUND(I402*H402,2)</f>
        <v>0</v>
      </c>
      <c r="BL402" s="16" t="s">
        <v>155</v>
      </c>
      <c r="BM402" s="16" t="s">
        <v>637</v>
      </c>
    </row>
    <row r="403" spans="2:65" s="11" customFormat="1" ht="11.25">
      <c r="B403" s="188"/>
      <c r="C403" s="189"/>
      <c r="D403" s="185" t="s">
        <v>168</v>
      </c>
      <c r="E403" s="190" t="s">
        <v>19</v>
      </c>
      <c r="F403" s="191" t="s">
        <v>638</v>
      </c>
      <c r="G403" s="189"/>
      <c r="H403" s="190" t="s">
        <v>19</v>
      </c>
      <c r="I403" s="192"/>
      <c r="J403" s="189"/>
      <c r="K403" s="189"/>
      <c r="L403" s="193"/>
      <c r="M403" s="194"/>
      <c r="N403" s="195"/>
      <c r="O403" s="195"/>
      <c r="P403" s="195"/>
      <c r="Q403" s="195"/>
      <c r="R403" s="195"/>
      <c r="S403" s="195"/>
      <c r="T403" s="196"/>
      <c r="AT403" s="197" t="s">
        <v>168</v>
      </c>
      <c r="AU403" s="197" t="s">
        <v>84</v>
      </c>
      <c r="AV403" s="11" t="s">
        <v>82</v>
      </c>
      <c r="AW403" s="11" t="s">
        <v>35</v>
      </c>
      <c r="AX403" s="11" t="s">
        <v>74</v>
      </c>
      <c r="AY403" s="197" t="s">
        <v>148</v>
      </c>
    </row>
    <row r="404" spans="2:65" s="12" customFormat="1" ht="11.25">
      <c r="B404" s="198"/>
      <c r="C404" s="199"/>
      <c r="D404" s="185" t="s">
        <v>168</v>
      </c>
      <c r="E404" s="200" t="s">
        <v>19</v>
      </c>
      <c r="F404" s="201" t="s">
        <v>639</v>
      </c>
      <c r="G404" s="199"/>
      <c r="H404" s="202">
        <v>3</v>
      </c>
      <c r="I404" s="203"/>
      <c r="J404" s="199"/>
      <c r="K404" s="199"/>
      <c r="L404" s="204"/>
      <c r="M404" s="205"/>
      <c r="N404" s="206"/>
      <c r="O404" s="206"/>
      <c r="P404" s="206"/>
      <c r="Q404" s="206"/>
      <c r="R404" s="206"/>
      <c r="S404" s="206"/>
      <c r="T404" s="207"/>
      <c r="AT404" s="208" t="s">
        <v>168</v>
      </c>
      <c r="AU404" s="208" t="s">
        <v>84</v>
      </c>
      <c r="AV404" s="12" t="s">
        <v>84</v>
      </c>
      <c r="AW404" s="12" t="s">
        <v>35</v>
      </c>
      <c r="AX404" s="12" t="s">
        <v>82</v>
      </c>
      <c r="AY404" s="208" t="s">
        <v>148</v>
      </c>
    </row>
    <row r="405" spans="2:65" s="1" customFormat="1" ht="16.5" customHeight="1">
      <c r="B405" s="33"/>
      <c r="C405" s="173" t="s">
        <v>640</v>
      </c>
      <c r="D405" s="173" t="s">
        <v>151</v>
      </c>
      <c r="E405" s="174" t="s">
        <v>641</v>
      </c>
      <c r="F405" s="175" t="s">
        <v>642</v>
      </c>
      <c r="G405" s="176" t="s">
        <v>159</v>
      </c>
      <c r="H405" s="177">
        <v>4</v>
      </c>
      <c r="I405" s="178"/>
      <c r="J405" s="179">
        <f>ROUND(I405*H405,2)</f>
        <v>0</v>
      </c>
      <c r="K405" s="175" t="s">
        <v>160</v>
      </c>
      <c r="L405" s="37"/>
      <c r="M405" s="180" t="s">
        <v>19</v>
      </c>
      <c r="N405" s="181" t="s">
        <v>45</v>
      </c>
      <c r="O405" s="59"/>
      <c r="P405" s="182">
        <f>O405*H405</f>
        <v>0</v>
      </c>
      <c r="Q405" s="182">
        <v>0</v>
      </c>
      <c r="R405" s="182">
        <f>Q405*H405</f>
        <v>0</v>
      </c>
      <c r="S405" s="182">
        <v>0.11899999999999999</v>
      </c>
      <c r="T405" s="183">
        <f>S405*H405</f>
        <v>0.47599999999999998</v>
      </c>
      <c r="AR405" s="16" t="s">
        <v>155</v>
      </c>
      <c r="AT405" s="16" t="s">
        <v>151</v>
      </c>
      <c r="AU405" s="16" t="s">
        <v>84</v>
      </c>
      <c r="AY405" s="16" t="s">
        <v>148</v>
      </c>
      <c r="BE405" s="184">
        <f>IF(N405="základní",J405,0)</f>
        <v>0</v>
      </c>
      <c r="BF405" s="184">
        <f>IF(N405="snížená",J405,0)</f>
        <v>0</v>
      </c>
      <c r="BG405" s="184">
        <f>IF(N405="zákl. přenesená",J405,0)</f>
        <v>0</v>
      </c>
      <c r="BH405" s="184">
        <f>IF(N405="sníž. přenesená",J405,0)</f>
        <v>0</v>
      </c>
      <c r="BI405" s="184">
        <f>IF(N405="nulová",J405,0)</f>
        <v>0</v>
      </c>
      <c r="BJ405" s="16" t="s">
        <v>82</v>
      </c>
      <c r="BK405" s="184">
        <f>ROUND(I405*H405,2)</f>
        <v>0</v>
      </c>
      <c r="BL405" s="16" t="s">
        <v>155</v>
      </c>
      <c r="BM405" s="16" t="s">
        <v>643</v>
      </c>
    </row>
    <row r="406" spans="2:65" s="11" customFormat="1" ht="11.25">
      <c r="B406" s="188"/>
      <c r="C406" s="189"/>
      <c r="D406" s="185" t="s">
        <v>168</v>
      </c>
      <c r="E406" s="190" t="s">
        <v>19</v>
      </c>
      <c r="F406" s="191" t="s">
        <v>644</v>
      </c>
      <c r="G406" s="189"/>
      <c r="H406" s="190" t="s">
        <v>19</v>
      </c>
      <c r="I406" s="192"/>
      <c r="J406" s="189"/>
      <c r="K406" s="189"/>
      <c r="L406" s="193"/>
      <c r="M406" s="194"/>
      <c r="N406" s="195"/>
      <c r="O406" s="195"/>
      <c r="P406" s="195"/>
      <c r="Q406" s="195"/>
      <c r="R406" s="195"/>
      <c r="S406" s="195"/>
      <c r="T406" s="196"/>
      <c r="AT406" s="197" t="s">
        <v>168</v>
      </c>
      <c r="AU406" s="197" t="s">
        <v>84</v>
      </c>
      <c r="AV406" s="11" t="s">
        <v>82</v>
      </c>
      <c r="AW406" s="11" t="s">
        <v>35</v>
      </c>
      <c r="AX406" s="11" t="s">
        <v>74</v>
      </c>
      <c r="AY406" s="197" t="s">
        <v>148</v>
      </c>
    </row>
    <row r="407" spans="2:65" s="12" customFormat="1" ht="11.25">
      <c r="B407" s="198"/>
      <c r="C407" s="199"/>
      <c r="D407" s="185" t="s">
        <v>168</v>
      </c>
      <c r="E407" s="200" t="s">
        <v>19</v>
      </c>
      <c r="F407" s="201" t="s">
        <v>645</v>
      </c>
      <c r="G407" s="199"/>
      <c r="H407" s="202">
        <v>4</v>
      </c>
      <c r="I407" s="203"/>
      <c r="J407" s="199"/>
      <c r="K407" s="199"/>
      <c r="L407" s="204"/>
      <c r="M407" s="205"/>
      <c r="N407" s="206"/>
      <c r="O407" s="206"/>
      <c r="P407" s="206"/>
      <c r="Q407" s="206"/>
      <c r="R407" s="206"/>
      <c r="S407" s="206"/>
      <c r="T407" s="207"/>
      <c r="AT407" s="208" t="s">
        <v>168</v>
      </c>
      <c r="AU407" s="208" t="s">
        <v>84</v>
      </c>
      <c r="AV407" s="12" t="s">
        <v>84</v>
      </c>
      <c r="AW407" s="12" t="s">
        <v>35</v>
      </c>
      <c r="AX407" s="12" t="s">
        <v>82</v>
      </c>
      <c r="AY407" s="208" t="s">
        <v>148</v>
      </c>
    </row>
    <row r="408" spans="2:65" s="1" customFormat="1" ht="22.5" customHeight="1">
      <c r="B408" s="33"/>
      <c r="C408" s="173" t="s">
        <v>646</v>
      </c>
      <c r="D408" s="173" t="s">
        <v>151</v>
      </c>
      <c r="E408" s="174" t="s">
        <v>647</v>
      </c>
      <c r="F408" s="175" t="s">
        <v>648</v>
      </c>
      <c r="G408" s="176" t="s">
        <v>179</v>
      </c>
      <c r="H408" s="177">
        <v>0.6</v>
      </c>
      <c r="I408" s="178"/>
      <c r="J408" s="179">
        <f>ROUND(I408*H408,2)</f>
        <v>0</v>
      </c>
      <c r="K408" s="175" t="s">
        <v>160</v>
      </c>
      <c r="L408" s="37"/>
      <c r="M408" s="180" t="s">
        <v>19</v>
      </c>
      <c r="N408" s="181" t="s">
        <v>45</v>
      </c>
      <c r="O408" s="59"/>
      <c r="P408" s="182">
        <f>O408*H408</f>
        <v>0</v>
      </c>
      <c r="Q408" s="182">
        <v>0</v>
      </c>
      <c r="R408" s="182">
        <f>Q408*H408</f>
        <v>0</v>
      </c>
      <c r="S408" s="182">
        <v>0.36499999999999999</v>
      </c>
      <c r="T408" s="183">
        <f>S408*H408</f>
        <v>0.219</v>
      </c>
      <c r="AR408" s="16" t="s">
        <v>155</v>
      </c>
      <c r="AT408" s="16" t="s">
        <v>151</v>
      </c>
      <c r="AU408" s="16" t="s">
        <v>84</v>
      </c>
      <c r="AY408" s="16" t="s">
        <v>148</v>
      </c>
      <c r="BE408" s="184">
        <f>IF(N408="základní",J408,0)</f>
        <v>0</v>
      </c>
      <c r="BF408" s="184">
        <f>IF(N408="snížená",J408,0)</f>
        <v>0</v>
      </c>
      <c r="BG408" s="184">
        <f>IF(N408="zákl. přenesená",J408,0)</f>
        <v>0</v>
      </c>
      <c r="BH408" s="184">
        <f>IF(N408="sníž. přenesená",J408,0)</f>
        <v>0</v>
      </c>
      <c r="BI408" s="184">
        <f>IF(N408="nulová",J408,0)</f>
        <v>0</v>
      </c>
      <c r="BJ408" s="16" t="s">
        <v>82</v>
      </c>
      <c r="BK408" s="184">
        <f>ROUND(I408*H408,2)</f>
        <v>0</v>
      </c>
      <c r="BL408" s="16" t="s">
        <v>155</v>
      </c>
      <c r="BM408" s="16" t="s">
        <v>649</v>
      </c>
    </row>
    <row r="409" spans="2:65" s="11" customFormat="1" ht="11.25">
      <c r="B409" s="188"/>
      <c r="C409" s="189"/>
      <c r="D409" s="185" t="s">
        <v>168</v>
      </c>
      <c r="E409" s="190" t="s">
        <v>19</v>
      </c>
      <c r="F409" s="191" t="s">
        <v>650</v>
      </c>
      <c r="G409" s="189"/>
      <c r="H409" s="190" t="s">
        <v>19</v>
      </c>
      <c r="I409" s="192"/>
      <c r="J409" s="189"/>
      <c r="K409" s="189"/>
      <c r="L409" s="193"/>
      <c r="M409" s="194"/>
      <c r="N409" s="195"/>
      <c r="O409" s="195"/>
      <c r="P409" s="195"/>
      <c r="Q409" s="195"/>
      <c r="R409" s="195"/>
      <c r="S409" s="195"/>
      <c r="T409" s="196"/>
      <c r="AT409" s="197" t="s">
        <v>168</v>
      </c>
      <c r="AU409" s="197" t="s">
        <v>84</v>
      </c>
      <c r="AV409" s="11" t="s">
        <v>82</v>
      </c>
      <c r="AW409" s="11" t="s">
        <v>35</v>
      </c>
      <c r="AX409" s="11" t="s">
        <v>74</v>
      </c>
      <c r="AY409" s="197" t="s">
        <v>148</v>
      </c>
    </row>
    <row r="410" spans="2:65" s="12" customFormat="1" ht="11.25">
      <c r="B410" s="198"/>
      <c r="C410" s="199"/>
      <c r="D410" s="185" t="s">
        <v>168</v>
      </c>
      <c r="E410" s="200" t="s">
        <v>19</v>
      </c>
      <c r="F410" s="201" t="s">
        <v>651</v>
      </c>
      <c r="G410" s="199"/>
      <c r="H410" s="202">
        <v>0.6</v>
      </c>
      <c r="I410" s="203"/>
      <c r="J410" s="199"/>
      <c r="K410" s="199"/>
      <c r="L410" s="204"/>
      <c r="M410" s="205"/>
      <c r="N410" s="206"/>
      <c r="O410" s="206"/>
      <c r="P410" s="206"/>
      <c r="Q410" s="206"/>
      <c r="R410" s="206"/>
      <c r="S410" s="206"/>
      <c r="T410" s="207"/>
      <c r="AT410" s="208" t="s">
        <v>168</v>
      </c>
      <c r="AU410" s="208" t="s">
        <v>84</v>
      </c>
      <c r="AV410" s="12" t="s">
        <v>84</v>
      </c>
      <c r="AW410" s="12" t="s">
        <v>35</v>
      </c>
      <c r="AX410" s="12" t="s">
        <v>82</v>
      </c>
      <c r="AY410" s="208" t="s">
        <v>148</v>
      </c>
    </row>
    <row r="411" spans="2:65" s="1" customFormat="1" ht="22.5" customHeight="1">
      <c r="B411" s="33"/>
      <c r="C411" s="173" t="s">
        <v>652</v>
      </c>
      <c r="D411" s="173" t="s">
        <v>151</v>
      </c>
      <c r="E411" s="174" t="s">
        <v>653</v>
      </c>
      <c r="F411" s="175" t="s">
        <v>654</v>
      </c>
      <c r="G411" s="176" t="s">
        <v>159</v>
      </c>
      <c r="H411" s="177">
        <v>3</v>
      </c>
      <c r="I411" s="178"/>
      <c r="J411" s="179">
        <f>ROUND(I411*H411,2)</f>
        <v>0</v>
      </c>
      <c r="K411" s="175" t="s">
        <v>160</v>
      </c>
      <c r="L411" s="37"/>
      <c r="M411" s="180" t="s">
        <v>19</v>
      </c>
      <c r="N411" s="181" t="s">
        <v>45</v>
      </c>
      <c r="O411" s="59"/>
      <c r="P411" s="182">
        <f>O411*H411</f>
        <v>0</v>
      </c>
      <c r="Q411" s="182">
        <v>0</v>
      </c>
      <c r="R411" s="182">
        <f>Q411*H411</f>
        <v>0</v>
      </c>
      <c r="S411" s="182">
        <v>3.1E-2</v>
      </c>
      <c r="T411" s="183">
        <f>S411*H411</f>
        <v>9.2999999999999999E-2</v>
      </c>
      <c r="AR411" s="16" t="s">
        <v>155</v>
      </c>
      <c r="AT411" s="16" t="s">
        <v>151</v>
      </c>
      <c r="AU411" s="16" t="s">
        <v>84</v>
      </c>
      <c r="AY411" s="16" t="s">
        <v>148</v>
      </c>
      <c r="BE411" s="184">
        <f>IF(N411="základní",J411,0)</f>
        <v>0</v>
      </c>
      <c r="BF411" s="184">
        <f>IF(N411="snížená",J411,0)</f>
        <v>0</v>
      </c>
      <c r="BG411" s="184">
        <f>IF(N411="zákl. přenesená",J411,0)</f>
        <v>0</v>
      </c>
      <c r="BH411" s="184">
        <f>IF(N411="sníž. přenesená",J411,0)</f>
        <v>0</v>
      </c>
      <c r="BI411" s="184">
        <f>IF(N411="nulová",J411,0)</f>
        <v>0</v>
      </c>
      <c r="BJ411" s="16" t="s">
        <v>82</v>
      </c>
      <c r="BK411" s="184">
        <f>ROUND(I411*H411,2)</f>
        <v>0</v>
      </c>
      <c r="BL411" s="16" t="s">
        <v>155</v>
      </c>
      <c r="BM411" s="16" t="s">
        <v>655</v>
      </c>
    </row>
    <row r="412" spans="2:65" s="11" customFormat="1" ht="11.25">
      <c r="B412" s="188"/>
      <c r="C412" s="189"/>
      <c r="D412" s="185" t="s">
        <v>168</v>
      </c>
      <c r="E412" s="190" t="s">
        <v>19</v>
      </c>
      <c r="F412" s="191" t="s">
        <v>656</v>
      </c>
      <c r="G412" s="189"/>
      <c r="H412" s="190" t="s">
        <v>19</v>
      </c>
      <c r="I412" s="192"/>
      <c r="J412" s="189"/>
      <c r="K412" s="189"/>
      <c r="L412" s="193"/>
      <c r="M412" s="194"/>
      <c r="N412" s="195"/>
      <c r="O412" s="195"/>
      <c r="P412" s="195"/>
      <c r="Q412" s="195"/>
      <c r="R412" s="195"/>
      <c r="S412" s="195"/>
      <c r="T412" s="196"/>
      <c r="AT412" s="197" t="s">
        <v>168</v>
      </c>
      <c r="AU412" s="197" t="s">
        <v>84</v>
      </c>
      <c r="AV412" s="11" t="s">
        <v>82</v>
      </c>
      <c r="AW412" s="11" t="s">
        <v>35</v>
      </c>
      <c r="AX412" s="11" t="s">
        <v>74</v>
      </c>
      <c r="AY412" s="197" t="s">
        <v>148</v>
      </c>
    </row>
    <row r="413" spans="2:65" s="12" customFormat="1" ht="11.25">
      <c r="B413" s="198"/>
      <c r="C413" s="199"/>
      <c r="D413" s="185" t="s">
        <v>168</v>
      </c>
      <c r="E413" s="200" t="s">
        <v>19</v>
      </c>
      <c r="F413" s="201" t="s">
        <v>155</v>
      </c>
      <c r="G413" s="199"/>
      <c r="H413" s="202">
        <v>4</v>
      </c>
      <c r="I413" s="203"/>
      <c r="J413" s="199"/>
      <c r="K413" s="199"/>
      <c r="L413" s="204"/>
      <c r="M413" s="205"/>
      <c r="N413" s="206"/>
      <c r="O413" s="206"/>
      <c r="P413" s="206"/>
      <c r="Q413" s="206"/>
      <c r="R413" s="206"/>
      <c r="S413" s="206"/>
      <c r="T413" s="207"/>
      <c r="AT413" s="208" t="s">
        <v>168</v>
      </c>
      <c r="AU413" s="208" t="s">
        <v>84</v>
      </c>
      <c r="AV413" s="12" t="s">
        <v>84</v>
      </c>
      <c r="AW413" s="12" t="s">
        <v>35</v>
      </c>
      <c r="AX413" s="12" t="s">
        <v>74</v>
      </c>
      <c r="AY413" s="208" t="s">
        <v>148</v>
      </c>
    </row>
    <row r="414" spans="2:65" s="11" customFormat="1" ht="11.25">
      <c r="B414" s="188"/>
      <c r="C414" s="189"/>
      <c r="D414" s="185" t="s">
        <v>168</v>
      </c>
      <c r="E414" s="190" t="s">
        <v>19</v>
      </c>
      <c r="F414" s="191" t="s">
        <v>657</v>
      </c>
      <c r="G414" s="189"/>
      <c r="H414" s="190" t="s">
        <v>19</v>
      </c>
      <c r="I414" s="192"/>
      <c r="J414" s="189"/>
      <c r="K414" s="189"/>
      <c r="L414" s="193"/>
      <c r="M414" s="194"/>
      <c r="N414" s="195"/>
      <c r="O414" s="195"/>
      <c r="P414" s="195"/>
      <c r="Q414" s="195"/>
      <c r="R414" s="195"/>
      <c r="S414" s="195"/>
      <c r="T414" s="196"/>
      <c r="AT414" s="197" t="s">
        <v>168</v>
      </c>
      <c r="AU414" s="197" t="s">
        <v>84</v>
      </c>
      <c r="AV414" s="11" t="s">
        <v>82</v>
      </c>
      <c r="AW414" s="11" t="s">
        <v>35</v>
      </c>
      <c r="AX414" s="11" t="s">
        <v>74</v>
      </c>
      <c r="AY414" s="197" t="s">
        <v>148</v>
      </c>
    </row>
    <row r="415" spans="2:65" s="12" customFormat="1" ht="11.25">
      <c r="B415" s="198"/>
      <c r="C415" s="199"/>
      <c r="D415" s="185" t="s">
        <v>168</v>
      </c>
      <c r="E415" s="200" t="s">
        <v>19</v>
      </c>
      <c r="F415" s="201" t="s">
        <v>149</v>
      </c>
      <c r="G415" s="199"/>
      <c r="H415" s="202">
        <v>3</v>
      </c>
      <c r="I415" s="203"/>
      <c r="J415" s="199"/>
      <c r="K415" s="199"/>
      <c r="L415" s="204"/>
      <c r="M415" s="205"/>
      <c r="N415" s="206"/>
      <c r="O415" s="206"/>
      <c r="P415" s="206"/>
      <c r="Q415" s="206"/>
      <c r="R415" s="206"/>
      <c r="S415" s="206"/>
      <c r="T415" s="207"/>
      <c r="AT415" s="208" t="s">
        <v>168</v>
      </c>
      <c r="AU415" s="208" t="s">
        <v>84</v>
      </c>
      <c r="AV415" s="12" t="s">
        <v>84</v>
      </c>
      <c r="AW415" s="12" t="s">
        <v>35</v>
      </c>
      <c r="AX415" s="12" t="s">
        <v>82</v>
      </c>
      <c r="AY415" s="208" t="s">
        <v>148</v>
      </c>
    </row>
    <row r="416" spans="2:65" s="1" customFormat="1" ht="16.5" customHeight="1">
      <c r="B416" s="33"/>
      <c r="C416" s="173" t="s">
        <v>658</v>
      </c>
      <c r="D416" s="173" t="s">
        <v>151</v>
      </c>
      <c r="E416" s="174" t="s">
        <v>659</v>
      </c>
      <c r="F416" s="175" t="s">
        <v>660</v>
      </c>
      <c r="G416" s="176" t="s">
        <v>179</v>
      </c>
      <c r="H416" s="177">
        <v>2.8250000000000002</v>
      </c>
      <c r="I416" s="178"/>
      <c r="J416" s="179">
        <f>ROUND(I416*H416,2)</f>
        <v>0</v>
      </c>
      <c r="K416" s="175" t="s">
        <v>160</v>
      </c>
      <c r="L416" s="37"/>
      <c r="M416" s="180" t="s">
        <v>19</v>
      </c>
      <c r="N416" s="181" t="s">
        <v>45</v>
      </c>
      <c r="O416" s="59"/>
      <c r="P416" s="182">
        <f>O416*H416</f>
        <v>0</v>
      </c>
      <c r="Q416" s="182">
        <v>5.0000000000000001E-4</v>
      </c>
      <c r="R416" s="182">
        <f>Q416*H416</f>
        <v>1.4125000000000001E-3</v>
      </c>
      <c r="S416" s="182">
        <v>0</v>
      </c>
      <c r="T416" s="183">
        <f>S416*H416</f>
        <v>0</v>
      </c>
      <c r="AR416" s="16" t="s">
        <v>155</v>
      </c>
      <c r="AT416" s="16" t="s">
        <v>151</v>
      </c>
      <c r="AU416" s="16" t="s">
        <v>84</v>
      </c>
      <c r="AY416" s="16" t="s">
        <v>148</v>
      </c>
      <c r="BE416" s="184">
        <f>IF(N416="základní",J416,0)</f>
        <v>0</v>
      </c>
      <c r="BF416" s="184">
        <f>IF(N416="snížená",J416,0)</f>
        <v>0</v>
      </c>
      <c r="BG416" s="184">
        <f>IF(N416="zákl. přenesená",J416,0)</f>
        <v>0</v>
      </c>
      <c r="BH416" s="184">
        <f>IF(N416="sníž. přenesená",J416,0)</f>
        <v>0</v>
      </c>
      <c r="BI416" s="184">
        <f>IF(N416="nulová",J416,0)</f>
        <v>0</v>
      </c>
      <c r="BJ416" s="16" t="s">
        <v>82</v>
      </c>
      <c r="BK416" s="184">
        <f>ROUND(I416*H416,2)</f>
        <v>0</v>
      </c>
      <c r="BL416" s="16" t="s">
        <v>155</v>
      </c>
      <c r="BM416" s="16" t="s">
        <v>661</v>
      </c>
    </row>
    <row r="417" spans="2:65" s="1" customFormat="1" ht="58.5">
      <c r="B417" s="33"/>
      <c r="C417" s="34"/>
      <c r="D417" s="185" t="s">
        <v>181</v>
      </c>
      <c r="E417" s="34"/>
      <c r="F417" s="186" t="s">
        <v>662</v>
      </c>
      <c r="G417" s="34"/>
      <c r="H417" s="34"/>
      <c r="I417" s="102"/>
      <c r="J417" s="34"/>
      <c r="K417" s="34"/>
      <c r="L417" s="37"/>
      <c r="M417" s="187"/>
      <c r="N417" s="59"/>
      <c r="O417" s="59"/>
      <c r="P417" s="59"/>
      <c r="Q417" s="59"/>
      <c r="R417" s="59"/>
      <c r="S417" s="59"/>
      <c r="T417" s="60"/>
      <c r="AT417" s="16" t="s">
        <v>181</v>
      </c>
      <c r="AU417" s="16" t="s">
        <v>84</v>
      </c>
    </row>
    <row r="418" spans="2:65" s="11" customFormat="1" ht="11.25">
      <c r="B418" s="188"/>
      <c r="C418" s="189"/>
      <c r="D418" s="185" t="s">
        <v>168</v>
      </c>
      <c r="E418" s="190" t="s">
        <v>19</v>
      </c>
      <c r="F418" s="191" t="s">
        <v>663</v>
      </c>
      <c r="G418" s="189"/>
      <c r="H418" s="190" t="s">
        <v>19</v>
      </c>
      <c r="I418" s="192"/>
      <c r="J418" s="189"/>
      <c r="K418" s="189"/>
      <c r="L418" s="193"/>
      <c r="M418" s="194"/>
      <c r="N418" s="195"/>
      <c r="O418" s="195"/>
      <c r="P418" s="195"/>
      <c r="Q418" s="195"/>
      <c r="R418" s="195"/>
      <c r="S418" s="195"/>
      <c r="T418" s="196"/>
      <c r="AT418" s="197" t="s">
        <v>168</v>
      </c>
      <c r="AU418" s="197" t="s">
        <v>84</v>
      </c>
      <c r="AV418" s="11" t="s">
        <v>82</v>
      </c>
      <c r="AW418" s="11" t="s">
        <v>35</v>
      </c>
      <c r="AX418" s="11" t="s">
        <v>74</v>
      </c>
      <c r="AY418" s="197" t="s">
        <v>148</v>
      </c>
    </row>
    <row r="419" spans="2:65" s="12" customFormat="1" ht="11.25">
      <c r="B419" s="198"/>
      <c r="C419" s="199"/>
      <c r="D419" s="185" t="s">
        <v>168</v>
      </c>
      <c r="E419" s="200" t="s">
        <v>19</v>
      </c>
      <c r="F419" s="201" t="s">
        <v>664</v>
      </c>
      <c r="G419" s="199"/>
      <c r="H419" s="202">
        <v>2.8250000000000002</v>
      </c>
      <c r="I419" s="203"/>
      <c r="J419" s="199"/>
      <c r="K419" s="199"/>
      <c r="L419" s="204"/>
      <c r="M419" s="205"/>
      <c r="N419" s="206"/>
      <c r="O419" s="206"/>
      <c r="P419" s="206"/>
      <c r="Q419" s="206"/>
      <c r="R419" s="206"/>
      <c r="S419" s="206"/>
      <c r="T419" s="207"/>
      <c r="AT419" s="208" t="s">
        <v>168</v>
      </c>
      <c r="AU419" s="208" t="s">
        <v>84</v>
      </c>
      <c r="AV419" s="12" t="s">
        <v>84</v>
      </c>
      <c r="AW419" s="12" t="s">
        <v>35</v>
      </c>
      <c r="AX419" s="12" t="s">
        <v>82</v>
      </c>
      <c r="AY419" s="208" t="s">
        <v>148</v>
      </c>
    </row>
    <row r="420" spans="2:65" s="10" customFormat="1" ht="22.9" customHeight="1">
      <c r="B420" s="157"/>
      <c r="C420" s="158"/>
      <c r="D420" s="159" t="s">
        <v>73</v>
      </c>
      <c r="E420" s="171" t="s">
        <v>665</v>
      </c>
      <c r="F420" s="171" t="s">
        <v>666</v>
      </c>
      <c r="G420" s="158"/>
      <c r="H420" s="158"/>
      <c r="I420" s="161"/>
      <c r="J420" s="172">
        <f>BK420</f>
        <v>0</v>
      </c>
      <c r="K420" s="158"/>
      <c r="L420" s="163"/>
      <c r="M420" s="164"/>
      <c r="N420" s="165"/>
      <c r="O420" s="165"/>
      <c r="P420" s="166">
        <f>SUM(P421:P436)</f>
        <v>0</v>
      </c>
      <c r="Q420" s="165"/>
      <c r="R420" s="166">
        <f>SUM(R421:R436)</f>
        <v>0</v>
      </c>
      <c r="S420" s="165"/>
      <c r="T420" s="167">
        <f>SUM(T421:T436)</f>
        <v>0</v>
      </c>
      <c r="AR420" s="168" t="s">
        <v>82</v>
      </c>
      <c r="AT420" s="169" t="s">
        <v>73</v>
      </c>
      <c r="AU420" s="169" t="s">
        <v>82</v>
      </c>
      <c r="AY420" s="168" t="s">
        <v>148</v>
      </c>
      <c r="BK420" s="170">
        <f>SUM(BK421:BK436)</f>
        <v>0</v>
      </c>
    </row>
    <row r="421" spans="2:65" s="1" customFormat="1" ht="22.5" customHeight="1">
      <c r="B421" s="33"/>
      <c r="C421" s="173" t="s">
        <v>667</v>
      </c>
      <c r="D421" s="173" t="s">
        <v>151</v>
      </c>
      <c r="E421" s="174" t="s">
        <v>668</v>
      </c>
      <c r="F421" s="175" t="s">
        <v>669</v>
      </c>
      <c r="G421" s="176" t="s">
        <v>188</v>
      </c>
      <c r="H421" s="177">
        <v>206.53200000000001</v>
      </c>
      <c r="I421" s="178"/>
      <c r="J421" s="179">
        <f>ROUND(I421*H421,2)</f>
        <v>0</v>
      </c>
      <c r="K421" s="175" t="s">
        <v>160</v>
      </c>
      <c r="L421" s="37"/>
      <c r="M421" s="180" t="s">
        <v>19</v>
      </c>
      <c r="N421" s="181" t="s">
        <v>45</v>
      </c>
      <c r="O421" s="59"/>
      <c r="P421" s="182">
        <f>O421*H421</f>
        <v>0</v>
      </c>
      <c r="Q421" s="182">
        <v>0</v>
      </c>
      <c r="R421" s="182">
        <f>Q421*H421</f>
        <v>0</v>
      </c>
      <c r="S421" s="182">
        <v>0</v>
      </c>
      <c r="T421" s="183">
        <f>S421*H421</f>
        <v>0</v>
      </c>
      <c r="AR421" s="16" t="s">
        <v>155</v>
      </c>
      <c r="AT421" s="16" t="s">
        <v>151</v>
      </c>
      <c r="AU421" s="16" t="s">
        <v>84</v>
      </c>
      <c r="AY421" s="16" t="s">
        <v>148</v>
      </c>
      <c r="BE421" s="184">
        <f>IF(N421="základní",J421,0)</f>
        <v>0</v>
      </c>
      <c r="BF421" s="184">
        <f>IF(N421="snížená",J421,0)</f>
        <v>0</v>
      </c>
      <c r="BG421" s="184">
        <f>IF(N421="zákl. přenesená",J421,0)</f>
        <v>0</v>
      </c>
      <c r="BH421" s="184">
        <f>IF(N421="sníž. přenesená",J421,0)</f>
        <v>0</v>
      </c>
      <c r="BI421" s="184">
        <f>IF(N421="nulová",J421,0)</f>
        <v>0</v>
      </c>
      <c r="BJ421" s="16" t="s">
        <v>82</v>
      </c>
      <c r="BK421" s="184">
        <f>ROUND(I421*H421,2)</f>
        <v>0</v>
      </c>
      <c r="BL421" s="16" t="s">
        <v>155</v>
      </c>
      <c r="BM421" s="16" t="s">
        <v>670</v>
      </c>
    </row>
    <row r="422" spans="2:65" s="1" customFormat="1" ht="107.25">
      <c r="B422" s="33"/>
      <c r="C422" s="34"/>
      <c r="D422" s="185" t="s">
        <v>181</v>
      </c>
      <c r="E422" s="34"/>
      <c r="F422" s="186" t="s">
        <v>671</v>
      </c>
      <c r="G422" s="34"/>
      <c r="H422" s="34"/>
      <c r="I422" s="102"/>
      <c r="J422" s="34"/>
      <c r="K422" s="34"/>
      <c r="L422" s="37"/>
      <c r="M422" s="187"/>
      <c r="N422" s="59"/>
      <c r="O422" s="59"/>
      <c r="P422" s="59"/>
      <c r="Q422" s="59"/>
      <c r="R422" s="59"/>
      <c r="S422" s="59"/>
      <c r="T422" s="60"/>
      <c r="AT422" s="16" t="s">
        <v>181</v>
      </c>
      <c r="AU422" s="16" t="s">
        <v>84</v>
      </c>
    </row>
    <row r="423" spans="2:65" s="1" customFormat="1" ht="16.5" customHeight="1">
      <c r="B423" s="33"/>
      <c r="C423" s="173" t="s">
        <v>672</v>
      </c>
      <c r="D423" s="173" t="s">
        <v>151</v>
      </c>
      <c r="E423" s="174" t="s">
        <v>673</v>
      </c>
      <c r="F423" s="175" t="s">
        <v>674</v>
      </c>
      <c r="G423" s="176" t="s">
        <v>202</v>
      </c>
      <c r="H423" s="177">
        <v>19</v>
      </c>
      <c r="I423" s="178"/>
      <c r="J423" s="179">
        <f>ROUND(I423*H423,2)</f>
        <v>0</v>
      </c>
      <c r="K423" s="175" t="s">
        <v>160</v>
      </c>
      <c r="L423" s="37"/>
      <c r="M423" s="180" t="s">
        <v>19</v>
      </c>
      <c r="N423" s="181" t="s">
        <v>45</v>
      </c>
      <c r="O423" s="59"/>
      <c r="P423" s="182">
        <f>O423*H423</f>
        <v>0</v>
      </c>
      <c r="Q423" s="182">
        <v>0</v>
      </c>
      <c r="R423" s="182">
        <f>Q423*H423</f>
        <v>0</v>
      </c>
      <c r="S423" s="182">
        <v>0</v>
      </c>
      <c r="T423" s="183">
        <f>S423*H423</f>
        <v>0</v>
      </c>
      <c r="AR423" s="16" t="s">
        <v>155</v>
      </c>
      <c r="AT423" s="16" t="s">
        <v>151</v>
      </c>
      <c r="AU423" s="16" t="s">
        <v>84</v>
      </c>
      <c r="AY423" s="16" t="s">
        <v>148</v>
      </c>
      <c r="BE423" s="184">
        <f>IF(N423="základní",J423,0)</f>
        <v>0</v>
      </c>
      <c r="BF423" s="184">
        <f>IF(N423="snížená",J423,0)</f>
        <v>0</v>
      </c>
      <c r="BG423" s="184">
        <f>IF(N423="zákl. přenesená",J423,0)</f>
        <v>0</v>
      </c>
      <c r="BH423" s="184">
        <f>IF(N423="sníž. přenesená",J423,0)</f>
        <v>0</v>
      </c>
      <c r="BI423" s="184">
        <f>IF(N423="nulová",J423,0)</f>
        <v>0</v>
      </c>
      <c r="BJ423" s="16" t="s">
        <v>82</v>
      </c>
      <c r="BK423" s="184">
        <f>ROUND(I423*H423,2)</f>
        <v>0</v>
      </c>
      <c r="BL423" s="16" t="s">
        <v>155</v>
      </c>
      <c r="BM423" s="16" t="s">
        <v>675</v>
      </c>
    </row>
    <row r="424" spans="2:65" s="1" customFormat="1" ht="58.5">
      <c r="B424" s="33"/>
      <c r="C424" s="34"/>
      <c r="D424" s="185" t="s">
        <v>181</v>
      </c>
      <c r="E424" s="34"/>
      <c r="F424" s="186" t="s">
        <v>676</v>
      </c>
      <c r="G424" s="34"/>
      <c r="H424" s="34"/>
      <c r="I424" s="102"/>
      <c r="J424" s="34"/>
      <c r="K424" s="34"/>
      <c r="L424" s="37"/>
      <c r="M424" s="187"/>
      <c r="N424" s="59"/>
      <c r="O424" s="59"/>
      <c r="P424" s="59"/>
      <c r="Q424" s="59"/>
      <c r="R424" s="59"/>
      <c r="S424" s="59"/>
      <c r="T424" s="60"/>
      <c r="AT424" s="16" t="s">
        <v>181</v>
      </c>
      <c r="AU424" s="16" t="s">
        <v>84</v>
      </c>
    </row>
    <row r="425" spans="2:65" s="1" customFormat="1" ht="16.5" customHeight="1">
      <c r="B425" s="33"/>
      <c r="C425" s="173" t="s">
        <v>677</v>
      </c>
      <c r="D425" s="173" t="s">
        <v>151</v>
      </c>
      <c r="E425" s="174" t="s">
        <v>678</v>
      </c>
      <c r="F425" s="175" t="s">
        <v>679</v>
      </c>
      <c r="G425" s="176" t="s">
        <v>202</v>
      </c>
      <c r="H425" s="177">
        <v>3420</v>
      </c>
      <c r="I425" s="178"/>
      <c r="J425" s="179">
        <f>ROUND(I425*H425,2)</f>
        <v>0</v>
      </c>
      <c r="K425" s="175" t="s">
        <v>160</v>
      </c>
      <c r="L425" s="37"/>
      <c r="M425" s="180" t="s">
        <v>19</v>
      </c>
      <c r="N425" s="181" t="s">
        <v>45</v>
      </c>
      <c r="O425" s="59"/>
      <c r="P425" s="182">
        <f>O425*H425</f>
        <v>0</v>
      </c>
      <c r="Q425" s="182">
        <v>0</v>
      </c>
      <c r="R425" s="182">
        <f>Q425*H425</f>
        <v>0</v>
      </c>
      <c r="S425" s="182">
        <v>0</v>
      </c>
      <c r="T425" s="183">
        <f>S425*H425</f>
        <v>0</v>
      </c>
      <c r="AR425" s="16" t="s">
        <v>155</v>
      </c>
      <c r="AT425" s="16" t="s">
        <v>151</v>
      </c>
      <c r="AU425" s="16" t="s">
        <v>84</v>
      </c>
      <c r="AY425" s="16" t="s">
        <v>148</v>
      </c>
      <c r="BE425" s="184">
        <f>IF(N425="základní",J425,0)</f>
        <v>0</v>
      </c>
      <c r="BF425" s="184">
        <f>IF(N425="snížená",J425,0)</f>
        <v>0</v>
      </c>
      <c r="BG425" s="184">
        <f>IF(N425="zákl. přenesená",J425,0)</f>
        <v>0</v>
      </c>
      <c r="BH425" s="184">
        <f>IF(N425="sníž. přenesená",J425,0)</f>
        <v>0</v>
      </c>
      <c r="BI425" s="184">
        <f>IF(N425="nulová",J425,0)</f>
        <v>0</v>
      </c>
      <c r="BJ425" s="16" t="s">
        <v>82</v>
      </c>
      <c r="BK425" s="184">
        <f>ROUND(I425*H425,2)</f>
        <v>0</v>
      </c>
      <c r="BL425" s="16" t="s">
        <v>155</v>
      </c>
      <c r="BM425" s="16" t="s">
        <v>680</v>
      </c>
    </row>
    <row r="426" spans="2:65" s="1" customFormat="1" ht="58.5">
      <c r="B426" s="33"/>
      <c r="C426" s="34"/>
      <c r="D426" s="185" t="s">
        <v>181</v>
      </c>
      <c r="E426" s="34"/>
      <c r="F426" s="186" t="s">
        <v>676</v>
      </c>
      <c r="G426" s="34"/>
      <c r="H426" s="34"/>
      <c r="I426" s="102"/>
      <c r="J426" s="34"/>
      <c r="K426" s="34"/>
      <c r="L426" s="37"/>
      <c r="M426" s="187"/>
      <c r="N426" s="59"/>
      <c r="O426" s="59"/>
      <c r="P426" s="59"/>
      <c r="Q426" s="59"/>
      <c r="R426" s="59"/>
      <c r="S426" s="59"/>
      <c r="T426" s="60"/>
      <c r="AT426" s="16" t="s">
        <v>181</v>
      </c>
      <c r="AU426" s="16" t="s">
        <v>84</v>
      </c>
    </row>
    <row r="427" spans="2:65" s="12" customFormat="1" ht="11.25">
      <c r="B427" s="198"/>
      <c r="C427" s="199"/>
      <c r="D427" s="185" t="s">
        <v>168</v>
      </c>
      <c r="E427" s="200" t="s">
        <v>19</v>
      </c>
      <c r="F427" s="201" t="s">
        <v>681</v>
      </c>
      <c r="G427" s="199"/>
      <c r="H427" s="202">
        <v>3420</v>
      </c>
      <c r="I427" s="203"/>
      <c r="J427" s="199"/>
      <c r="K427" s="199"/>
      <c r="L427" s="204"/>
      <c r="M427" s="205"/>
      <c r="N427" s="206"/>
      <c r="O427" s="206"/>
      <c r="P427" s="206"/>
      <c r="Q427" s="206"/>
      <c r="R427" s="206"/>
      <c r="S427" s="206"/>
      <c r="T427" s="207"/>
      <c r="AT427" s="208" t="s">
        <v>168</v>
      </c>
      <c r="AU427" s="208" t="s">
        <v>84</v>
      </c>
      <c r="AV427" s="12" t="s">
        <v>84</v>
      </c>
      <c r="AW427" s="12" t="s">
        <v>35</v>
      </c>
      <c r="AX427" s="12" t="s">
        <v>82</v>
      </c>
      <c r="AY427" s="208" t="s">
        <v>148</v>
      </c>
    </row>
    <row r="428" spans="2:65" s="1" customFormat="1" ht="16.5" customHeight="1">
      <c r="B428" s="33"/>
      <c r="C428" s="173" t="s">
        <v>682</v>
      </c>
      <c r="D428" s="173" t="s">
        <v>151</v>
      </c>
      <c r="E428" s="174" t="s">
        <v>683</v>
      </c>
      <c r="F428" s="175" t="s">
        <v>684</v>
      </c>
      <c r="G428" s="176" t="s">
        <v>188</v>
      </c>
      <c r="H428" s="177">
        <v>206.53200000000001</v>
      </c>
      <c r="I428" s="178"/>
      <c r="J428" s="179">
        <f>ROUND(I428*H428,2)</f>
        <v>0</v>
      </c>
      <c r="K428" s="175" t="s">
        <v>160</v>
      </c>
      <c r="L428" s="37"/>
      <c r="M428" s="180" t="s">
        <v>19</v>
      </c>
      <c r="N428" s="181" t="s">
        <v>45</v>
      </c>
      <c r="O428" s="59"/>
      <c r="P428" s="182">
        <f>O428*H428</f>
        <v>0</v>
      </c>
      <c r="Q428" s="182">
        <v>0</v>
      </c>
      <c r="R428" s="182">
        <f>Q428*H428</f>
        <v>0</v>
      </c>
      <c r="S428" s="182">
        <v>0</v>
      </c>
      <c r="T428" s="183">
        <f>S428*H428</f>
        <v>0</v>
      </c>
      <c r="AR428" s="16" t="s">
        <v>155</v>
      </c>
      <c r="AT428" s="16" t="s">
        <v>151</v>
      </c>
      <c r="AU428" s="16" t="s">
        <v>84</v>
      </c>
      <c r="AY428" s="16" t="s">
        <v>148</v>
      </c>
      <c r="BE428" s="184">
        <f>IF(N428="základní",J428,0)</f>
        <v>0</v>
      </c>
      <c r="BF428" s="184">
        <f>IF(N428="snížená",J428,0)</f>
        <v>0</v>
      </c>
      <c r="BG428" s="184">
        <f>IF(N428="zákl. přenesená",J428,0)</f>
        <v>0</v>
      </c>
      <c r="BH428" s="184">
        <f>IF(N428="sníž. přenesená",J428,0)</f>
        <v>0</v>
      </c>
      <c r="BI428" s="184">
        <f>IF(N428="nulová",J428,0)</f>
        <v>0</v>
      </c>
      <c r="BJ428" s="16" t="s">
        <v>82</v>
      </c>
      <c r="BK428" s="184">
        <f>ROUND(I428*H428,2)</f>
        <v>0</v>
      </c>
      <c r="BL428" s="16" t="s">
        <v>155</v>
      </c>
      <c r="BM428" s="16" t="s">
        <v>685</v>
      </c>
    </row>
    <row r="429" spans="2:65" s="1" customFormat="1" ht="58.5">
      <c r="B429" s="33"/>
      <c r="C429" s="34"/>
      <c r="D429" s="185" t="s">
        <v>181</v>
      </c>
      <c r="E429" s="34"/>
      <c r="F429" s="186" t="s">
        <v>686</v>
      </c>
      <c r="G429" s="34"/>
      <c r="H429" s="34"/>
      <c r="I429" s="102"/>
      <c r="J429" s="34"/>
      <c r="K429" s="34"/>
      <c r="L429" s="37"/>
      <c r="M429" s="187"/>
      <c r="N429" s="59"/>
      <c r="O429" s="59"/>
      <c r="P429" s="59"/>
      <c r="Q429" s="59"/>
      <c r="R429" s="59"/>
      <c r="S429" s="59"/>
      <c r="T429" s="60"/>
      <c r="AT429" s="16" t="s">
        <v>181</v>
      </c>
      <c r="AU429" s="16" t="s">
        <v>84</v>
      </c>
    </row>
    <row r="430" spans="2:65" s="1" customFormat="1" ht="22.5" customHeight="1">
      <c r="B430" s="33"/>
      <c r="C430" s="173" t="s">
        <v>687</v>
      </c>
      <c r="D430" s="173" t="s">
        <v>151</v>
      </c>
      <c r="E430" s="174" t="s">
        <v>688</v>
      </c>
      <c r="F430" s="175" t="s">
        <v>689</v>
      </c>
      <c r="G430" s="176" t="s">
        <v>188</v>
      </c>
      <c r="H430" s="177">
        <v>3920.5549999999998</v>
      </c>
      <c r="I430" s="178"/>
      <c r="J430" s="179">
        <f>ROUND(I430*H430,2)</f>
        <v>0</v>
      </c>
      <c r="K430" s="175" t="s">
        <v>160</v>
      </c>
      <c r="L430" s="37"/>
      <c r="M430" s="180" t="s">
        <v>19</v>
      </c>
      <c r="N430" s="181" t="s">
        <v>45</v>
      </c>
      <c r="O430" s="59"/>
      <c r="P430" s="182">
        <f>O430*H430</f>
        <v>0</v>
      </c>
      <c r="Q430" s="182">
        <v>0</v>
      </c>
      <c r="R430" s="182">
        <f>Q430*H430</f>
        <v>0</v>
      </c>
      <c r="S430" s="182">
        <v>0</v>
      </c>
      <c r="T430" s="183">
        <f>S430*H430</f>
        <v>0</v>
      </c>
      <c r="AR430" s="16" t="s">
        <v>155</v>
      </c>
      <c r="AT430" s="16" t="s">
        <v>151</v>
      </c>
      <c r="AU430" s="16" t="s">
        <v>84</v>
      </c>
      <c r="AY430" s="16" t="s">
        <v>148</v>
      </c>
      <c r="BE430" s="184">
        <f>IF(N430="základní",J430,0)</f>
        <v>0</v>
      </c>
      <c r="BF430" s="184">
        <f>IF(N430="snížená",J430,0)</f>
        <v>0</v>
      </c>
      <c r="BG430" s="184">
        <f>IF(N430="zákl. přenesená",J430,0)</f>
        <v>0</v>
      </c>
      <c r="BH430" s="184">
        <f>IF(N430="sníž. přenesená",J430,0)</f>
        <v>0</v>
      </c>
      <c r="BI430" s="184">
        <f>IF(N430="nulová",J430,0)</f>
        <v>0</v>
      </c>
      <c r="BJ430" s="16" t="s">
        <v>82</v>
      </c>
      <c r="BK430" s="184">
        <f>ROUND(I430*H430,2)</f>
        <v>0</v>
      </c>
      <c r="BL430" s="16" t="s">
        <v>155</v>
      </c>
      <c r="BM430" s="16" t="s">
        <v>690</v>
      </c>
    </row>
    <row r="431" spans="2:65" s="1" customFormat="1" ht="58.5">
      <c r="B431" s="33"/>
      <c r="C431" s="34"/>
      <c r="D431" s="185" t="s">
        <v>181</v>
      </c>
      <c r="E431" s="34"/>
      <c r="F431" s="186" t="s">
        <v>686</v>
      </c>
      <c r="G431" s="34"/>
      <c r="H431" s="34"/>
      <c r="I431" s="102"/>
      <c r="J431" s="34"/>
      <c r="K431" s="34"/>
      <c r="L431" s="37"/>
      <c r="M431" s="187"/>
      <c r="N431" s="59"/>
      <c r="O431" s="59"/>
      <c r="P431" s="59"/>
      <c r="Q431" s="59"/>
      <c r="R431" s="59"/>
      <c r="S431" s="59"/>
      <c r="T431" s="60"/>
      <c r="AT431" s="16" t="s">
        <v>181</v>
      </c>
      <c r="AU431" s="16" t="s">
        <v>84</v>
      </c>
    </row>
    <row r="432" spans="2:65" s="12" customFormat="1" ht="11.25">
      <c r="B432" s="198"/>
      <c r="C432" s="199"/>
      <c r="D432" s="185" t="s">
        <v>168</v>
      </c>
      <c r="E432" s="200" t="s">
        <v>19</v>
      </c>
      <c r="F432" s="201" t="s">
        <v>691</v>
      </c>
      <c r="G432" s="199"/>
      <c r="H432" s="202">
        <v>3920.5549999999998</v>
      </c>
      <c r="I432" s="203"/>
      <c r="J432" s="199"/>
      <c r="K432" s="199"/>
      <c r="L432" s="204"/>
      <c r="M432" s="205"/>
      <c r="N432" s="206"/>
      <c r="O432" s="206"/>
      <c r="P432" s="206"/>
      <c r="Q432" s="206"/>
      <c r="R432" s="206"/>
      <c r="S432" s="206"/>
      <c r="T432" s="207"/>
      <c r="AT432" s="208" t="s">
        <v>168</v>
      </c>
      <c r="AU432" s="208" t="s">
        <v>84</v>
      </c>
      <c r="AV432" s="12" t="s">
        <v>84</v>
      </c>
      <c r="AW432" s="12" t="s">
        <v>35</v>
      </c>
      <c r="AX432" s="12" t="s">
        <v>82</v>
      </c>
      <c r="AY432" s="208" t="s">
        <v>148</v>
      </c>
    </row>
    <row r="433" spans="2:65" s="1" customFormat="1" ht="22.5" customHeight="1">
      <c r="B433" s="33"/>
      <c r="C433" s="173" t="s">
        <v>692</v>
      </c>
      <c r="D433" s="173" t="s">
        <v>151</v>
      </c>
      <c r="E433" s="174" t="s">
        <v>693</v>
      </c>
      <c r="F433" s="175" t="s">
        <v>694</v>
      </c>
      <c r="G433" s="176" t="s">
        <v>188</v>
      </c>
      <c r="H433" s="177">
        <v>1.2</v>
      </c>
      <c r="I433" s="178"/>
      <c r="J433" s="179">
        <f>ROUND(I433*H433,2)</f>
        <v>0</v>
      </c>
      <c r="K433" s="175" t="s">
        <v>160</v>
      </c>
      <c r="L433" s="37"/>
      <c r="M433" s="180" t="s">
        <v>19</v>
      </c>
      <c r="N433" s="181" t="s">
        <v>45</v>
      </c>
      <c r="O433" s="59"/>
      <c r="P433" s="182">
        <f>O433*H433</f>
        <v>0</v>
      </c>
      <c r="Q433" s="182">
        <v>0</v>
      </c>
      <c r="R433" s="182">
        <f>Q433*H433</f>
        <v>0</v>
      </c>
      <c r="S433" s="182">
        <v>0</v>
      </c>
      <c r="T433" s="183">
        <f>S433*H433</f>
        <v>0</v>
      </c>
      <c r="AR433" s="16" t="s">
        <v>155</v>
      </c>
      <c r="AT433" s="16" t="s">
        <v>151</v>
      </c>
      <c r="AU433" s="16" t="s">
        <v>84</v>
      </c>
      <c r="AY433" s="16" t="s">
        <v>148</v>
      </c>
      <c r="BE433" s="184">
        <f>IF(N433="základní",J433,0)</f>
        <v>0</v>
      </c>
      <c r="BF433" s="184">
        <f>IF(N433="snížená",J433,0)</f>
        <v>0</v>
      </c>
      <c r="BG433" s="184">
        <f>IF(N433="zákl. přenesená",J433,0)</f>
        <v>0</v>
      </c>
      <c r="BH433" s="184">
        <f>IF(N433="sníž. přenesená",J433,0)</f>
        <v>0</v>
      </c>
      <c r="BI433" s="184">
        <f>IF(N433="nulová",J433,0)</f>
        <v>0</v>
      </c>
      <c r="BJ433" s="16" t="s">
        <v>82</v>
      </c>
      <c r="BK433" s="184">
        <f>ROUND(I433*H433,2)</f>
        <v>0</v>
      </c>
      <c r="BL433" s="16" t="s">
        <v>155</v>
      </c>
      <c r="BM433" s="16" t="s">
        <v>695</v>
      </c>
    </row>
    <row r="434" spans="2:65" s="1" customFormat="1" ht="58.5">
      <c r="B434" s="33"/>
      <c r="C434" s="34"/>
      <c r="D434" s="185" t="s">
        <v>181</v>
      </c>
      <c r="E434" s="34"/>
      <c r="F434" s="186" t="s">
        <v>696</v>
      </c>
      <c r="G434" s="34"/>
      <c r="H434" s="34"/>
      <c r="I434" s="102"/>
      <c r="J434" s="34"/>
      <c r="K434" s="34"/>
      <c r="L434" s="37"/>
      <c r="M434" s="187"/>
      <c r="N434" s="59"/>
      <c r="O434" s="59"/>
      <c r="P434" s="59"/>
      <c r="Q434" s="59"/>
      <c r="R434" s="59"/>
      <c r="S434" s="59"/>
      <c r="T434" s="60"/>
      <c r="AT434" s="16" t="s">
        <v>181</v>
      </c>
      <c r="AU434" s="16" t="s">
        <v>84</v>
      </c>
    </row>
    <row r="435" spans="2:65" s="1" customFormat="1" ht="22.5" customHeight="1">
      <c r="B435" s="33"/>
      <c r="C435" s="173" t="s">
        <v>697</v>
      </c>
      <c r="D435" s="173" t="s">
        <v>151</v>
      </c>
      <c r="E435" s="174" t="s">
        <v>698</v>
      </c>
      <c r="F435" s="175" t="s">
        <v>699</v>
      </c>
      <c r="G435" s="176" t="s">
        <v>188</v>
      </c>
      <c r="H435" s="177">
        <v>200.18</v>
      </c>
      <c r="I435" s="178"/>
      <c r="J435" s="179">
        <f>ROUND(I435*H435,2)</f>
        <v>0</v>
      </c>
      <c r="K435" s="175" t="s">
        <v>160</v>
      </c>
      <c r="L435" s="37"/>
      <c r="M435" s="180" t="s">
        <v>19</v>
      </c>
      <c r="N435" s="181" t="s">
        <v>45</v>
      </c>
      <c r="O435" s="59"/>
      <c r="P435" s="182">
        <f>O435*H435</f>
        <v>0</v>
      </c>
      <c r="Q435" s="182">
        <v>0</v>
      </c>
      <c r="R435" s="182">
        <f>Q435*H435</f>
        <v>0</v>
      </c>
      <c r="S435" s="182">
        <v>0</v>
      </c>
      <c r="T435" s="183">
        <f>S435*H435</f>
        <v>0</v>
      </c>
      <c r="AR435" s="16" t="s">
        <v>155</v>
      </c>
      <c r="AT435" s="16" t="s">
        <v>151</v>
      </c>
      <c r="AU435" s="16" t="s">
        <v>84</v>
      </c>
      <c r="AY435" s="16" t="s">
        <v>148</v>
      </c>
      <c r="BE435" s="184">
        <f>IF(N435="základní",J435,0)</f>
        <v>0</v>
      </c>
      <c r="BF435" s="184">
        <f>IF(N435="snížená",J435,0)</f>
        <v>0</v>
      </c>
      <c r="BG435" s="184">
        <f>IF(N435="zákl. přenesená",J435,0)</f>
        <v>0</v>
      </c>
      <c r="BH435" s="184">
        <f>IF(N435="sníž. přenesená",J435,0)</f>
        <v>0</v>
      </c>
      <c r="BI435" s="184">
        <f>IF(N435="nulová",J435,0)</f>
        <v>0</v>
      </c>
      <c r="BJ435" s="16" t="s">
        <v>82</v>
      </c>
      <c r="BK435" s="184">
        <f>ROUND(I435*H435,2)</f>
        <v>0</v>
      </c>
      <c r="BL435" s="16" t="s">
        <v>155</v>
      </c>
      <c r="BM435" s="16" t="s">
        <v>700</v>
      </c>
    </row>
    <row r="436" spans="2:65" s="1" customFormat="1" ht="58.5">
      <c r="B436" s="33"/>
      <c r="C436" s="34"/>
      <c r="D436" s="185" t="s">
        <v>181</v>
      </c>
      <c r="E436" s="34"/>
      <c r="F436" s="186" t="s">
        <v>696</v>
      </c>
      <c r="G436" s="34"/>
      <c r="H436" s="34"/>
      <c r="I436" s="102"/>
      <c r="J436" s="34"/>
      <c r="K436" s="34"/>
      <c r="L436" s="37"/>
      <c r="M436" s="187"/>
      <c r="N436" s="59"/>
      <c r="O436" s="59"/>
      <c r="P436" s="59"/>
      <c r="Q436" s="59"/>
      <c r="R436" s="59"/>
      <c r="S436" s="59"/>
      <c r="T436" s="60"/>
      <c r="AT436" s="16" t="s">
        <v>181</v>
      </c>
      <c r="AU436" s="16" t="s">
        <v>84</v>
      </c>
    </row>
    <row r="437" spans="2:65" s="10" customFormat="1" ht="22.9" customHeight="1">
      <c r="B437" s="157"/>
      <c r="C437" s="158"/>
      <c r="D437" s="159" t="s">
        <v>73</v>
      </c>
      <c r="E437" s="171" t="s">
        <v>701</v>
      </c>
      <c r="F437" s="171" t="s">
        <v>702</v>
      </c>
      <c r="G437" s="158"/>
      <c r="H437" s="158"/>
      <c r="I437" s="161"/>
      <c r="J437" s="172">
        <f>BK437</f>
        <v>0</v>
      </c>
      <c r="K437" s="158"/>
      <c r="L437" s="163"/>
      <c r="M437" s="164"/>
      <c r="N437" s="165"/>
      <c r="O437" s="165"/>
      <c r="P437" s="166">
        <f>SUM(P438:P439)</f>
        <v>0</v>
      </c>
      <c r="Q437" s="165"/>
      <c r="R437" s="166">
        <f>SUM(R438:R439)</f>
        <v>0</v>
      </c>
      <c r="S437" s="165"/>
      <c r="T437" s="167">
        <f>SUM(T438:T439)</f>
        <v>0</v>
      </c>
      <c r="AR437" s="168" t="s">
        <v>82</v>
      </c>
      <c r="AT437" s="169" t="s">
        <v>73</v>
      </c>
      <c r="AU437" s="169" t="s">
        <v>82</v>
      </c>
      <c r="AY437" s="168" t="s">
        <v>148</v>
      </c>
      <c r="BK437" s="170">
        <f>SUM(BK438:BK439)</f>
        <v>0</v>
      </c>
    </row>
    <row r="438" spans="2:65" s="1" customFormat="1" ht="22.5" customHeight="1">
      <c r="B438" s="33"/>
      <c r="C438" s="173" t="s">
        <v>703</v>
      </c>
      <c r="D438" s="173" t="s">
        <v>151</v>
      </c>
      <c r="E438" s="174" t="s">
        <v>704</v>
      </c>
      <c r="F438" s="175" t="s">
        <v>705</v>
      </c>
      <c r="G438" s="176" t="s">
        <v>188</v>
      </c>
      <c r="H438" s="177">
        <v>28.061</v>
      </c>
      <c r="I438" s="178"/>
      <c r="J438" s="179">
        <f>ROUND(I438*H438,2)</f>
        <v>0</v>
      </c>
      <c r="K438" s="175" t="s">
        <v>160</v>
      </c>
      <c r="L438" s="37"/>
      <c r="M438" s="180" t="s">
        <v>19</v>
      </c>
      <c r="N438" s="181" t="s">
        <v>45</v>
      </c>
      <c r="O438" s="59"/>
      <c r="P438" s="182">
        <f>O438*H438</f>
        <v>0</v>
      </c>
      <c r="Q438" s="182">
        <v>0</v>
      </c>
      <c r="R438" s="182">
        <f>Q438*H438</f>
        <v>0</v>
      </c>
      <c r="S438" s="182">
        <v>0</v>
      </c>
      <c r="T438" s="183">
        <f>S438*H438</f>
        <v>0</v>
      </c>
      <c r="AR438" s="16" t="s">
        <v>155</v>
      </c>
      <c r="AT438" s="16" t="s">
        <v>151</v>
      </c>
      <c r="AU438" s="16" t="s">
        <v>84</v>
      </c>
      <c r="AY438" s="16" t="s">
        <v>148</v>
      </c>
      <c r="BE438" s="184">
        <f>IF(N438="základní",J438,0)</f>
        <v>0</v>
      </c>
      <c r="BF438" s="184">
        <f>IF(N438="snížená",J438,0)</f>
        <v>0</v>
      </c>
      <c r="BG438" s="184">
        <f>IF(N438="zákl. přenesená",J438,0)</f>
        <v>0</v>
      </c>
      <c r="BH438" s="184">
        <f>IF(N438="sníž. přenesená",J438,0)</f>
        <v>0</v>
      </c>
      <c r="BI438" s="184">
        <f>IF(N438="nulová",J438,0)</f>
        <v>0</v>
      </c>
      <c r="BJ438" s="16" t="s">
        <v>82</v>
      </c>
      <c r="BK438" s="184">
        <f>ROUND(I438*H438,2)</f>
        <v>0</v>
      </c>
      <c r="BL438" s="16" t="s">
        <v>155</v>
      </c>
      <c r="BM438" s="16" t="s">
        <v>706</v>
      </c>
    </row>
    <row r="439" spans="2:65" s="1" customFormat="1" ht="58.5">
      <c r="B439" s="33"/>
      <c r="C439" s="34"/>
      <c r="D439" s="185" t="s">
        <v>181</v>
      </c>
      <c r="E439" s="34"/>
      <c r="F439" s="186" t="s">
        <v>707</v>
      </c>
      <c r="G439" s="34"/>
      <c r="H439" s="34"/>
      <c r="I439" s="102"/>
      <c r="J439" s="34"/>
      <c r="K439" s="34"/>
      <c r="L439" s="37"/>
      <c r="M439" s="187"/>
      <c r="N439" s="59"/>
      <c r="O439" s="59"/>
      <c r="P439" s="59"/>
      <c r="Q439" s="59"/>
      <c r="R439" s="59"/>
      <c r="S439" s="59"/>
      <c r="T439" s="60"/>
      <c r="AT439" s="16" t="s">
        <v>181</v>
      </c>
      <c r="AU439" s="16" t="s">
        <v>84</v>
      </c>
    </row>
    <row r="440" spans="2:65" s="10" customFormat="1" ht="25.9" customHeight="1">
      <c r="B440" s="157"/>
      <c r="C440" s="158"/>
      <c r="D440" s="159" t="s">
        <v>73</v>
      </c>
      <c r="E440" s="160" t="s">
        <v>708</v>
      </c>
      <c r="F440" s="160" t="s">
        <v>709</v>
      </c>
      <c r="G440" s="158"/>
      <c r="H440" s="158"/>
      <c r="I440" s="161"/>
      <c r="J440" s="162">
        <f>BK440</f>
        <v>0</v>
      </c>
      <c r="K440" s="158"/>
      <c r="L440" s="163"/>
      <c r="M440" s="164"/>
      <c r="N440" s="165"/>
      <c r="O440" s="165"/>
      <c r="P440" s="166">
        <f>P441+P493+P503+P515+P543+P576+P674+P758+P799+P886+P891+P905+P931+P948+P994+P1076</f>
        <v>0</v>
      </c>
      <c r="Q440" s="165"/>
      <c r="R440" s="166">
        <f>R441+R493+R503+R515+R543+R576+R674+R758+R799+R886+R891+R905+R931+R948+R994+R1076</f>
        <v>74.367471229999992</v>
      </c>
      <c r="S440" s="165"/>
      <c r="T440" s="167">
        <f>T441+T493+T503+T515+T543+T576+T674+T758+T799+T886+T891+T905+T931+T948+T994+T1076</f>
        <v>35.574219119999995</v>
      </c>
      <c r="AR440" s="168" t="s">
        <v>84</v>
      </c>
      <c r="AT440" s="169" t="s">
        <v>73</v>
      </c>
      <c r="AU440" s="169" t="s">
        <v>74</v>
      </c>
      <c r="AY440" s="168" t="s">
        <v>148</v>
      </c>
      <c r="BK440" s="170">
        <f>BK441+BK493+BK503+BK515+BK543+BK576+BK674+BK758+BK799+BK886+BK891+BK905+BK931+BK948+BK994+BK1076</f>
        <v>0</v>
      </c>
    </row>
    <row r="441" spans="2:65" s="10" customFormat="1" ht="22.9" customHeight="1">
      <c r="B441" s="157"/>
      <c r="C441" s="158"/>
      <c r="D441" s="159" t="s">
        <v>73</v>
      </c>
      <c r="E441" s="171" t="s">
        <v>710</v>
      </c>
      <c r="F441" s="171" t="s">
        <v>711</v>
      </c>
      <c r="G441" s="158"/>
      <c r="H441" s="158"/>
      <c r="I441" s="161"/>
      <c r="J441" s="172">
        <f>BK441</f>
        <v>0</v>
      </c>
      <c r="K441" s="158"/>
      <c r="L441" s="163"/>
      <c r="M441" s="164"/>
      <c r="N441" s="165"/>
      <c r="O441" s="165"/>
      <c r="P441" s="166">
        <f>SUM(P442:P492)</f>
        <v>0</v>
      </c>
      <c r="Q441" s="165"/>
      <c r="R441" s="166">
        <f>SUM(R442:R492)</f>
        <v>0.63165000000000004</v>
      </c>
      <c r="S441" s="165"/>
      <c r="T441" s="167">
        <f>SUM(T442:T492)</f>
        <v>0</v>
      </c>
      <c r="AR441" s="168" t="s">
        <v>84</v>
      </c>
      <c r="AT441" s="169" t="s">
        <v>73</v>
      </c>
      <c r="AU441" s="169" t="s">
        <v>82</v>
      </c>
      <c r="AY441" s="168" t="s">
        <v>148</v>
      </c>
      <c r="BK441" s="170">
        <f>SUM(BK442:BK492)</f>
        <v>0</v>
      </c>
    </row>
    <row r="442" spans="2:65" s="1" customFormat="1" ht="16.5" customHeight="1">
      <c r="B442" s="33"/>
      <c r="C442" s="173" t="s">
        <v>712</v>
      </c>
      <c r="D442" s="173" t="s">
        <v>151</v>
      </c>
      <c r="E442" s="174" t="s">
        <v>713</v>
      </c>
      <c r="F442" s="175" t="s">
        <v>714</v>
      </c>
      <c r="G442" s="176" t="s">
        <v>399</v>
      </c>
      <c r="H442" s="177">
        <v>1</v>
      </c>
      <c r="I442" s="178"/>
      <c r="J442" s="179">
        <f>ROUND(I442*H442,2)</f>
        <v>0</v>
      </c>
      <c r="K442" s="175" t="s">
        <v>19</v>
      </c>
      <c r="L442" s="37"/>
      <c r="M442" s="180" t="s">
        <v>19</v>
      </c>
      <c r="N442" s="181" t="s">
        <v>45</v>
      </c>
      <c r="O442" s="59"/>
      <c r="P442" s="182">
        <f>O442*H442</f>
        <v>0</v>
      </c>
      <c r="Q442" s="182">
        <v>7.6999999999999999E-2</v>
      </c>
      <c r="R442" s="182">
        <f>Q442*H442</f>
        <v>7.6999999999999999E-2</v>
      </c>
      <c r="S442" s="182">
        <v>0</v>
      </c>
      <c r="T442" s="183">
        <f>S442*H442</f>
        <v>0</v>
      </c>
      <c r="AR442" s="16" t="s">
        <v>247</v>
      </c>
      <c r="AT442" s="16" t="s">
        <v>151</v>
      </c>
      <c r="AU442" s="16" t="s">
        <v>84</v>
      </c>
      <c r="AY442" s="16" t="s">
        <v>148</v>
      </c>
      <c r="BE442" s="184">
        <f>IF(N442="základní",J442,0)</f>
        <v>0</v>
      </c>
      <c r="BF442" s="184">
        <f>IF(N442="snížená",J442,0)</f>
        <v>0</v>
      </c>
      <c r="BG442" s="184">
        <f>IF(N442="zákl. přenesená",J442,0)</f>
        <v>0</v>
      </c>
      <c r="BH442" s="184">
        <f>IF(N442="sníž. přenesená",J442,0)</f>
        <v>0</v>
      </c>
      <c r="BI442" s="184">
        <f>IF(N442="nulová",J442,0)</f>
        <v>0</v>
      </c>
      <c r="BJ442" s="16" t="s">
        <v>82</v>
      </c>
      <c r="BK442" s="184">
        <f>ROUND(I442*H442,2)</f>
        <v>0</v>
      </c>
      <c r="BL442" s="16" t="s">
        <v>247</v>
      </c>
      <c r="BM442" s="16" t="s">
        <v>715</v>
      </c>
    </row>
    <row r="443" spans="2:65" s="1" customFormat="1" ht="19.5">
      <c r="B443" s="33"/>
      <c r="C443" s="34"/>
      <c r="D443" s="185" t="s">
        <v>162</v>
      </c>
      <c r="E443" s="34"/>
      <c r="F443" s="186" t="s">
        <v>716</v>
      </c>
      <c r="G443" s="34"/>
      <c r="H443" s="34"/>
      <c r="I443" s="102"/>
      <c r="J443" s="34"/>
      <c r="K443" s="34"/>
      <c r="L443" s="37"/>
      <c r="M443" s="187"/>
      <c r="N443" s="59"/>
      <c r="O443" s="59"/>
      <c r="P443" s="59"/>
      <c r="Q443" s="59"/>
      <c r="R443" s="59"/>
      <c r="S443" s="59"/>
      <c r="T443" s="60"/>
      <c r="AT443" s="16" t="s">
        <v>162</v>
      </c>
      <c r="AU443" s="16" t="s">
        <v>84</v>
      </c>
    </row>
    <row r="444" spans="2:65" s="11" customFormat="1" ht="11.25">
      <c r="B444" s="188"/>
      <c r="C444" s="189"/>
      <c r="D444" s="185" t="s">
        <v>168</v>
      </c>
      <c r="E444" s="190" t="s">
        <v>19</v>
      </c>
      <c r="F444" s="191" t="s">
        <v>717</v>
      </c>
      <c r="G444" s="189"/>
      <c r="H444" s="190" t="s">
        <v>19</v>
      </c>
      <c r="I444" s="192"/>
      <c r="J444" s="189"/>
      <c r="K444" s="189"/>
      <c r="L444" s="193"/>
      <c r="M444" s="194"/>
      <c r="N444" s="195"/>
      <c r="O444" s="195"/>
      <c r="P444" s="195"/>
      <c r="Q444" s="195"/>
      <c r="R444" s="195"/>
      <c r="S444" s="195"/>
      <c r="T444" s="196"/>
      <c r="AT444" s="197" t="s">
        <v>168</v>
      </c>
      <c r="AU444" s="197" t="s">
        <v>84</v>
      </c>
      <c r="AV444" s="11" t="s">
        <v>82</v>
      </c>
      <c r="AW444" s="11" t="s">
        <v>35</v>
      </c>
      <c r="AX444" s="11" t="s">
        <v>74</v>
      </c>
      <c r="AY444" s="197" t="s">
        <v>148</v>
      </c>
    </row>
    <row r="445" spans="2:65" s="12" customFormat="1" ht="11.25">
      <c r="B445" s="198"/>
      <c r="C445" s="199"/>
      <c r="D445" s="185" t="s">
        <v>168</v>
      </c>
      <c r="E445" s="200" t="s">
        <v>19</v>
      </c>
      <c r="F445" s="201" t="s">
        <v>82</v>
      </c>
      <c r="G445" s="199"/>
      <c r="H445" s="202">
        <v>1</v>
      </c>
      <c r="I445" s="203"/>
      <c r="J445" s="199"/>
      <c r="K445" s="199"/>
      <c r="L445" s="204"/>
      <c r="M445" s="205"/>
      <c r="N445" s="206"/>
      <c r="O445" s="206"/>
      <c r="P445" s="206"/>
      <c r="Q445" s="206"/>
      <c r="R445" s="206"/>
      <c r="S445" s="206"/>
      <c r="T445" s="207"/>
      <c r="AT445" s="208" t="s">
        <v>168</v>
      </c>
      <c r="AU445" s="208" t="s">
        <v>84</v>
      </c>
      <c r="AV445" s="12" t="s">
        <v>84</v>
      </c>
      <c r="AW445" s="12" t="s">
        <v>35</v>
      </c>
      <c r="AX445" s="12" t="s">
        <v>82</v>
      </c>
      <c r="AY445" s="208" t="s">
        <v>148</v>
      </c>
    </row>
    <row r="446" spans="2:65" s="1" customFormat="1" ht="16.5" customHeight="1">
      <c r="B446" s="33"/>
      <c r="C446" s="173" t="s">
        <v>718</v>
      </c>
      <c r="D446" s="173" t="s">
        <v>151</v>
      </c>
      <c r="E446" s="174" t="s">
        <v>719</v>
      </c>
      <c r="F446" s="175" t="s">
        <v>720</v>
      </c>
      <c r="G446" s="176" t="s">
        <v>399</v>
      </c>
      <c r="H446" s="177">
        <v>1</v>
      </c>
      <c r="I446" s="178"/>
      <c r="J446" s="179">
        <f>ROUND(I446*H446,2)</f>
        <v>0</v>
      </c>
      <c r="K446" s="175" t="s">
        <v>19</v>
      </c>
      <c r="L446" s="37"/>
      <c r="M446" s="180" t="s">
        <v>19</v>
      </c>
      <c r="N446" s="181" t="s">
        <v>45</v>
      </c>
      <c r="O446" s="59"/>
      <c r="P446" s="182">
        <f>O446*H446</f>
        <v>0</v>
      </c>
      <c r="Q446" s="182">
        <v>0.05</v>
      </c>
      <c r="R446" s="182">
        <f>Q446*H446</f>
        <v>0.05</v>
      </c>
      <c r="S446" s="182">
        <v>0</v>
      </c>
      <c r="T446" s="183">
        <f>S446*H446</f>
        <v>0</v>
      </c>
      <c r="AR446" s="16" t="s">
        <v>247</v>
      </c>
      <c r="AT446" s="16" t="s">
        <v>151</v>
      </c>
      <c r="AU446" s="16" t="s">
        <v>84</v>
      </c>
      <c r="AY446" s="16" t="s">
        <v>148</v>
      </c>
      <c r="BE446" s="184">
        <f>IF(N446="základní",J446,0)</f>
        <v>0</v>
      </c>
      <c r="BF446" s="184">
        <f>IF(N446="snížená",J446,0)</f>
        <v>0</v>
      </c>
      <c r="BG446" s="184">
        <f>IF(N446="zákl. přenesená",J446,0)</f>
        <v>0</v>
      </c>
      <c r="BH446" s="184">
        <f>IF(N446="sníž. přenesená",J446,0)</f>
        <v>0</v>
      </c>
      <c r="BI446" s="184">
        <f>IF(N446="nulová",J446,0)</f>
        <v>0</v>
      </c>
      <c r="BJ446" s="16" t="s">
        <v>82</v>
      </c>
      <c r="BK446" s="184">
        <f>ROUND(I446*H446,2)</f>
        <v>0</v>
      </c>
      <c r="BL446" s="16" t="s">
        <v>247</v>
      </c>
      <c r="BM446" s="16" t="s">
        <v>721</v>
      </c>
    </row>
    <row r="447" spans="2:65" s="1" customFormat="1" ht="19.5">
      <c r="B447" s="33"/>
      <c r="C447" s="34"/>
      <c r="D447" s="185" t="s">
        <v>162</v>
      </c>
      <c r="E447" s="34"/>
      <c r="F447" s="186" t="s">
        <v>722</v>
      </c>
      <c r="G447" s="34"/>
      <c r="H447" s="34"/>
      <c r="I447" s="102"/>
      <c r="J447" s="34"/>
      <c r="K447" s="34"/>
      <c r="L447" s="37"/>
      <c r="M447" s="187"/>
      <c r="N447" s="59"/>
      <c r="O447" s="59"/>
      <c r="P447" s="59"/>
      <c r="Q447" s="59"/>
      <c r="R447" s="59"/>
      <c r="S447" s="59"/>
      <c r="T447" s="60"/>
      <c r="AT447" s="16" t="s">
        <v>162</v>
      </c>
      <c r="AU447" s="16" t="s">
        <v>84</v>
      </c>
    </row>
    <row r="448" spans="2:65" s="11" customFormat="1" ht="11.25">
      <c r="B448" s="188"/>
      <c r="C448" s="189"/>
      <c r="D448" s="185" t="s">
        <v>168</v>
      </c>
      <c r="E448" s="190" t="s">
        <v>19</v>
      </c>
      <c r="F448" s="191" t="s">
        <v>723</v>
      </c>
      <c r="G448" s="189"/>
      <c r="H448" s="190" t="s">
        <v>19</v>
      </c>
      <c r="I448" s="192"/>
      <c r="J448" s="189"/>
      <c r="K448" s="189"/>
      <c r="L448" s="193"/>
      <c r="M448" s="194"/>
      <c r="N448" s="195"/>
      <c r="O448" s="195"/>
      <c r="P448" s="195"/>
      <c r="Q448" s="195"/>
      <c r="R448" s="195"/>
      <c r="S448" s="195"/>
      <c r="T448" s="196"/>
      <c r="AT448" s="197" t="s">
        <v>168</v>
      </c>
      <c r="AU448" s="197" t="s">
        <v>84</v>
      </c>
      <c r="AV448" s="11" t="s">
        <v>82</v>
      </c>
      <c r="AW448" s="11" t="s">
        <v>35</v>
      </c>
      <c r="AX448" s="11" t="s">
        <v>74</v>
      </c>
      <c r="AY448" s="197" t="s">
        <v>148</v>
      </c>
    </row>
    <row r="449" spans="2:65" s="12" customFormat="1" ht="11.25">
      <c r="B449" s="198"/>
      <c r="C449" s="199"/>
      <c r="D449" s="185" t="s">
        <v>168</v>
      </c>
      <c r="E449" s="200" t="s">
        <v>19</v>
      </c>
      <c r="F449" s="201" t="s">
        <v>82</v>
      </c>
      <c r="G449" s="199"/>
      <c r="H449" s="202">
        <v>1</v>
      </c>
      <c r="I449" s="203"/>
      <c r="J449" s="199"/>
      <c r="K449" s="199"/>
      <c r="L449" s="204"/>
      <c r="M449" s="205"/>
      <c r="N449" s="206"/>
      <c r="O449" s="206"/>
      <c r="P449" s="206"/>
      <c r="Q449" s="206"/>
      <c r="R449" s="206"/>
      <c r="S449" s="206"/>
      <c r="T449" s="207"/>
      <c r="AT449" s="208" t="s">
        <v>168</v>
      </c>
      <c r="AU449" s="208" t="s">
        <v>84</v>
      </c>
      <c r="AV449" s="12" t="s">
        <v>84</v>
      </c>
      <c r="AW449" s="12" t="s">
        <v>35</v>
      </c>
      <c r="AX449" s="12" t="s">
        <v>82</v>
      </c>
      <c r="AY449" s="208" t="s">
        <v>148</v>
      </c>
    </row>
    <row r="450" spans="2:65" s="1" customFormat="1" ht="16.5" customHeight="1">
      <c r="B450" s="33"/>
      <c r="C450" s="173" t="s">
        <v>724</v>
      </c>
      <c r="D450" s="173" t="s">
        <v>151</v>
      </c>
      <c r="E450" s="174" t="s">
        <v>725</v>
      </c>
      <c r="F450" s="175" t="s">
        <v>726</v>
      </c>
      <c r="G450" s="176" t="s">
        <v>179</v>
      </c>
      <c r="H450" s="177">
        <v>1.788</v>
      </c>
      <c r="I450" s="178"/>
      <c r="J450" s="179">
        <f>ROUND(I450*H450,2)</f>
        <v>0</v>
      </c>
      <c r="K450" s="175" t="s">
        <v>19</v>
      </c>
      <c r="L450" s="37"/>
      <c r="M450" s="180" t="s">
        <v>19</v>
      </c>
      <c r="N450" s="181" t="s">
        <v>45</v>
      </c>
      <c r="O450" s="59"/>
      <c r="P450" s="182">
        <f>O450*H450</f>
        <v>0</v>
      </c>
      <c r="Q450" s="182">
        <v>5.0000000000000001E-3</v>
      </c>
      <c r="R450" s="182">
        <f>Q450*H450</f>
        <v>8.94E-3</v>
      </c>
      <c r="S450" s="182">
        <v>0</v>
      </c>
      <c r="T450" s="183">
        <f>S450*H450</f>
        <v>0</v>
      </c>
      <c r="AR450" s="16" t="s">
        <v>247</v>
      </c>
      <c r="AT450" s="16" t="s">
        <v>151</v>
      </c>
      <c r="AU450" s="16" t="s">
        <v>84</v>
      </c>
      <c r="AY450" s="16" t="s">
        <v>148</v>
      </c>
      <c r="BE450" s="184">
        <f>IF(N450="základní",J450,0)</f>
        <v>0</v>
      </c>
      <c r="BF450" s="184">
        <f>IF(N450="snížená",J450,0)</f>
        <v>0</v>
      </c>
      <c r="BG450" s="184">
        <f>IF(N450="zákl. přenesená",J450,0)</f>
        <v>0</v>
      </c>
      <c r="BH450" s="184">
        <f>IF(N450="sníž. přenesená",J450,0)</f>
        <v>0</v>
      </c>
      <c r="BI450" s="184">
        <f>IF(N450="nulová",J450,0)</f>
        <v>0</v>
      </c>
      <c r="BJ450" s="16" t="s">
        <v>82</v>
      </c>
      <c r="BK450" s="184">
        <f>ROUND(I450*H450,2)</f>
        <v>0</v>
      </c>
      <c r="BL450" s="16" t="s">
        <v>247</v>
      </c>
      <c r="BM450" s="16" t="s">
        <v>727</v>
      </c>
    </row>
    <row r="451" spans="2:65" s="1" customFormat="1" ht="19.5">
      <c r="B451" s="33"/>
      <c r="C451" s="34"/>
      <c r="D451" s="185" t="s">
        <v>162</v>
      </c>
      <c r="E451" s="34"/>
      <c r="F451" s="186" t="s">
        <v>728</v>
      </c>
      <c r="G451" s="34"/>
      <c r="H451" s="34"/>
      <c r="I451" s="102"/>
      <c r="J451" s="34"/>
      <c r="K451" s="34"/>
      <c r="L451" s="37"/>
      <c r="M451" s="187"/>
      <c r="N451" s="59"/>
      <c r="O451" s="59"/>
      <c r="P451" s="59"/>
      <c r="Q451" s="59"/>
      <c r="R451" s="59"/>
      <c r="S451" s="59"/>
      <c r="T451" s="60"/>
      <c r="AT451" s="16" t="s">
        <v>162</v>
      </c>
      <c r="AU451" s="16" t="s">
        <v>84</v>
      </c>
    </row>
    <row r="452" spans="2:65" s="12" customFormat="1" ht="11.25">
      <c r="B452" s="198"/>
      <c r="C452" s="199"/>
      <c r="D452" s="185" t="s">
        <v>168</v>
      </c>
      <c r="E452" s="200" t="s">
        <v>19</v>
      </c>
      <c r="F452" s="201" t="s">
        <v>729</v>
      </c>
      <c r="G452" s="199"/>
      <c r="H452" s="202">
        <v>1.788</v>
      </c>
      <c r="I452" s="203"/>
      <c r="J452" s="199"/>
      <c r="K452" s="199"/>
      <c r="L452" s="204"/>
      <c r="M452" s="205"/>
      <c r="N452" s="206"/>
      <c r="O452" s="206"/>
      <c r="P452" s="206"/>
      <c r="Q452" s="206"/>
      <c r="R452" s="206"/>
      <c r="S452" s="206"/>
      <c r="T452" s="207"/>
      <c r="AT452" s="208" t="s">
        <v>168</v>
      </c>
      <c r="AU452" s="208" t="s">
        <v>84</v>
      </c>
      <c r="AV452" s="12" t="s">
        <v>84</v>
      </c>
      <c r="AW452" s="12" t="s">
        <v>35</v>
      </c>
      <c r="AX452" s="12" t="s">
        <v>82</v>
      </c>
      <c r="AY452" s="208" t="s">
        <v>148</v>
      </c>
    </row>
    <row r="453" spans="2:65" s="1" customFormat="1" ht="16.5" customHeight="1">
      <c r="B453" s="33"/>
      <c r="C453" s="173" t="s">
        <v>730</v>
      </c>
      <c r="D453" s="173" t="s">
        <v>151</v>
      </c>
      <c r="E453" s="174" t="s">
        <v>731</v>
      </c>
      <c r="F453" s="175" t="s">
        <v>732</v>
      </c>
      <c r="G453" s="176" t="s">
        <v>179</v>
      </c>
      <c r="H453" s="177">
        <v>1.85</v>
      </c>
      <c r="I453" s="178"/>
      <c r="J453" s="179">
        <f>ROUND(I453*H453,2)</f>
        <v>0</v>
      </c>
      <c r="K453" s="175" t="s">
        <v>19</v>
      </c>
      <c r="L453" s="37"/>
      <c r="M453" s="180" t="s">
        <v>19</v>
      </c>
      <c r="N453" s="181" t="s">
        <v>45</v>
      </c>
      <c r="O453" s="59"/>
      <c r="P453" s="182">
        <f>O453*H453</f>
        <v>0</v>
      </c>
      <c r="Q453" s="182">
        <v>5.0000000000000001E-3</v>
      </c>
      <c r="R453" s="182">
        <f>Q453*H453</f>
        <v>9.2500000000000013E-3</v>
      </c>
      <c r="S453" s="182">
        <v>0</v>
      </c>
      <c r="T453" s="183">
        <f>S453*H453</f>
        <v>0</v>
      </c>
      <c r="AR453" s="16" t="s">
        <v>247</v>
      </c>
      <c r="AT453" s="16" t="s">
        <v>151</v>
      </c>
      <c r="AU453" s="16" t="s">
        <v>84</v>
      </c>
      <c r="AY453" s="16" t="s">
        <v>148</v>
      </c>
      <c r="BE453" s="184">
        <f>IF(N453="základní",J453,0)</f>
        <v>0</v>
      </c>
      <c r="BF453" s="184">
        <f>IF(N453="snížená",J453,0)</f>
        <v>0</v>
      </c>
      <c r="BG453" s="184">
        <f>IF(N453="zákl. přenesená",J453,0)</f>
        <v>0</v>
      </c>
      <c r="BH453" s="184">
        <f>IF(N453="sníž. přenesená",J453,0)</f>
        <v>0</v>
      </c>
      <c r="BI453" s="184">
        <f>IF(N453="nulová",J453,0)</f>
        <v>0</v>
      </c>
      <c r="BJ453" s="16" t="s">
        <v>82</v>
      </c>
      <c r="BK453" s="184">
        <f>ROUND(I453*H453,2)</f>
        <v>0</v>
      </c>
      <c r="BL453" s="16" t="s">
        <v>247</v>
      </c>
      <c r="BM453" s="16" t="s">
        <v>733</v>
      </c>
    </row>
    <row r="454" spans="2:65" s="1" customFormat="1" ht="19.5">
      <c r="B454" s="33"/>
      <c r="C454" s="34"/>
      <c r="D454" s="185" t="s">
        <v>162</v>
      </c>
      <c r="E454" s="34"/>
      <c r="F454" s="186" t="s">
        <v>734</v>
      </c>
      <c r="G454" s="34"/>
      <c r="H454" s="34"/>
      <c r="I454" s="102"/>
      <c r="J454" s="34"/>
      <c r="K454" s="34"/>
      <c r="L454" s="37"/>
      <c r="M454" s="187"/>
      <c r="N454" s="59"/>
      <c r="O454" s="59"/>
      <c r="P454" s="59"/>
      <c r="Q454" s="59"/>
      <c r="R454" s="59"/>
      <c r="S454" s="59"/>
      <c r="T454" s="60"/>
      <c r="AT454" s="16" t="s">
        <v>162</v>
      </c>
      <c r="AU454" s="16" t="s">
        <v>84</v>
      </c>
    </row>
    <row r="455" spans="2:65" s="12" customFormat="1" ht="11.25">
      <c r="B455" s="198"/>
      <c r="C455" s="199"/>
      <c r="D455" s="185" t="s">
        <v>168</v>
      </c>
      <c r="E455" s="200" t="s">
        <v>19</v>
      </c>
      <c r="F455" s="201" t="s">
        <v>735</v>
      </c>
      <c r="G455" s="199"/>
      <c r="H455" s="202">
        <v>1.85</v>
      </c>
      <c r="I455" s="203"/>
      <c r="J455" s="199"/>
      <c r="K455" s="199"/>
      <c r="L455" s="204"/>
      <c r="M455" s="205"/>
      <c r="N455" s="206"/>
      <c r="O455" s="206"/>
      <c r="P455" s="206"/>
      <c r="Q455" s="206"/>
      <c r="R455" s="206"/>
      <c r="S455" s="206"/>
      <c r="T455" s="207"/>
      <c r="AT455" s="208" t="s">
        <v>168</v>
      </c>
      <c r="AU455" s="208" t="s">
        <v>84</v>
      </c>
      <c r="AV455" s="12" t="s">
        <v>84</v>
      </c>
      <c r="AW455" s="12" t="s">
        <v>35</v>
      </c>
      <c r="AX455" s="12" t="s">
        <v>82</v>
      </c>
      <c r="AY455" s="208" t="s">
        <v>148</v>
      </c>
    </row>
    <row r="456" spans="2:65" s="1" customFormat="1" ht="16.5" customHeight="1">
      <c r="B456" s="33"/>
      <c r="C456" s="173" t="s">
        <v>736</v>
      </c>
      <c r="D456" s="173" t="s">
        <v>151</v>
      </c>
      <c r="E456" s="174" t="s">
        <v>737</v>
      </c>
      <c r="F456" s="175" t="s">
        <v>738</v>
      </c>
      <c r="G456" s="176" t="s">
        <v>179</v>
      </c>
      <c r="H456" s="177">
        <v>1.85</v>
      </c>
      <c r="I456" s="178"/>
      <c r="J456" s="179">
        <f>ROUND(I456*H456,2)</f>
        <v>0</v>
      </c>
      <c r="K456" s="175" t="s">
        <v>19</v>
      </c>
      <c r="L456" s="37"/>
      <c r="M456" s="180" t="s">
        <v>19</v>
      </c>
      <c r="N456" s="181" t="s">
        <v>45</v>
      </c>
      <c r="O456" s="59"/>
      <c r="P456" s="182">
        <f>O456*H456</f>
        <v>0</v>
      </c>
      <c r="Q456" s="182">
        <v>5.0000000000000001E-3</v>
      </c>
      <c r="R456" s="182">
        <f>Q456*H456</f>
        <v>9.2500000000000013E-3</v>
      </c>
      <c r="S456" s="182">
        <v>0</v>
      </c>
      <c r="T456" s="183">
        <f>S456*H456</f>
        <v>0</v>
      </c>
      <c r="AR456" s="16" t="s">
        <v>247</v>
      </c>
      <c r="AT456" s="16" t="s">
        <v>151</v>
      </c>
      <c r="AU456" s="16" t="s">
        <v>84</v>
      </c>
      <c r="AY456" s="16" t="s">
        <v>148</v>
      </c>
      <c r="BE456" s="184">
        <f>IF(N456="základní",J456,0)</f>
        <v>0</v>
      </c>
      <c r="BF456" s="184">
        <f>IF(N456="snížená",J456,0)</f>
        <v>0</v>
      </c>
      <c r="BG456" s="184">
        <f>IF(N456="zákl. přenesená",J456,0)</f>
        <v>0</v>
      </c>
      <c r="BH456" s="184">
        <f>IF(N456="sníž. přenesená",J456,0)</f>
        <v>0</v>
      </c>
      <c r="BI456" s="184">
        <f>IF(N456="nulová",J456,0)</f>
        <v>0</v>
      </c>
      <c r="BJ456" s="16" t="s">
        <v>82</v>
      </c>
      <c r="BK456" s="184">
        <f>ROUND(I456*H456,2)</f>
        <v>0</v>
      </c>
      <c r="BL456" s="16" t="s">
        <v>247</v>
      </c>
      <c r="BM456" s="16" t="s">
        <v>739</v>
      </c>
    </row>
    <row r="457" spans="2:65" s="1" customFormat="1" ht="19.5">
      <c r="B457" s="33"/>
      <c r="C457" s="34"/>
      <c r="D457" s="185" t="s">
        <v>162</v>
      </c>
      <c r="E457" s="34"/>
      <c r="F457" s="186" t="s">
        <v>740</v>
      </c>
      <c r="G457" s="34"/>
      <c r="H457" s="34"/>
      <c r="I457" s="102"/>
      <c r="J457" s="34"/>
      <c r="K457" s="34"/>
      <c r="L457" s="37"/>
      <c r="M457" s="187"/>
      <c r="N457" s="59"/>
      <c r="O457" s="59"/>
      <c r="P457" s="59"/>
      <c r="Q457" s="59"/>
      <c r="R457" s="59"/>
      <c r="S457" s="59"/>
      <c r="T457" s="60"/>
      <c r="AT457" s="16" t="s">
        <v>162</v>
      </c>
      <c r="AU457" s="16" t="s">
        <v>84</v>
      </c>
    </row>
    <row r="458" spans="2:65" s="12" customFormat="1" ht="11.25">
      <c r="B458" s="198"/>
      <c r="C458" s="199"/>
      <c r="D458" s="185" t="s">
        <v>168</v>
      </c>
      <c r="E458" s="200" t="s">
        <v>19</v>
      </c>
      <c r="F458" s="201" t="s">
        <v>735</v>
      </c>
      <c r="G458" s="199"/>
      <c r="H458" s="202">
        <v>1.85</v>
      </c>
      <c r="I458" s="203"/>
      <c r="J458" s="199"/>
      <c r="K458" s="199"/>
      <c r="L458" s="204"/>
      <c r="M458" s="205"/>
      <c r="N458" s="206"/>
      <c r="O458" s="206"/>
      <c r="P458" s="206"/>
      <c r="Q458" s="206"/>
      <c r="R458" s="206"/>
      <c r="S458" s="206"/>
      <c r="T458" s="207"/>
      <c r="AT458" s="208" t="s">
        <v>168</v>
      </c>
      <c r="AU458" s="208" t="s">
        <v>84</v>
      </c>
      <c r="AV458" s="12" t="s">
        <v>84</v>
      </c>
      <c r="AW458" s="12" t="s">
        <v>35</v>
      </c>
      <c r="AX458" s="12" t="s">
        <v>82</v>
      </c>
      <c r="AY458" s="208" t="s">
        <v>148</v>
      </c>
    </row>
    <row r="459" spans="2:65" s="1" customFormat="1" ht="16.5" customHeight="1">
      <c r="B459" s="33"/>
      <c r="C459" s="173" t="s">
        <v>741</v>
      </c>
      <c r="D459" s="173" t="s">
        <v>151</v>
      </c>
      <c r="E459" s="174" t="s">
        <v>742</v>
      </c>
      <c r="F459" s="175" t="s">
        <v>743</v>
      </c>
      <c r="G459" s="176" t="s">
        <v>179</v>
      </c>
      <c r="H459" s="177">
        <v>1.85</v>
      </c>
      <c r="I459" s="178"/>
      <c r="J459" s="179">
        <f>ROUND(I459*H459,2)</f>
        <v>0</v>
      </c>
      <c r="K459" s="175" t="s">
        <v>19</v>
      </c>
      <c r="L459" s="37"/>
      <c r="M459" s="180" t="s">
        <v>19</v>
      </c>
      <c r="N459" s="181" t="s">
        <v>45</v>
      </c>
      <c r="O459" s="59"/>
      <c r="P459" s="182">
        <f>O459*H459</f>
        <v>0</v>
      </c>
      <c r="Q459" s="182">
        <v>5.0000000000000001E-3</v>
      </c>
      <c r="R459" s="182">
        <f>Q459*H459</f>
        <v>9.2500000000000013E-3</v>
      </c>
      <c r="S459" s="182">
        <v>0</v>
      </c>
      <c r="T459" s="183">
        <f>S459*H459</f>
        <v>0</v>
      </c>
      <c r="AR459" s="16" t="s">
        <v>247</v>
      </c>
      <c r="AT459" s="16" t="s">
        <v>151</v>
      </c>
      <c r="AU459" s="16" t="s">
        <v>84</v>
      </c>
      <c r="AY459" s="16" t="s">
        <v>148</v>
      </c>
      <c r="BE459" s="184">
        <f>IF(N459="základní",J459,0)</f>
        <v>0</v>
      </c>
      <c r="BF459" s="184">
        <f>IF(N459="snížená",J459,0)</f>
        <v>0</v>
      </c>
      <c r="BG459" s="184">
        <f>IF(N459="zákl. přenesená",J459,0)</f>
        <v>0</v>
      </c>
      <c r="BH459" s="184">
        <f>IF(N459="sníž. přenesená",J459,0)</f>
        <v>0</v>
      </c>
      <c r="BI459" s="184">
        <f>IF(N459="nulová",J459,0)</f>
        <v>0</v>
      </c>
      <c r="BJ459" s="16" t="s">
        <v>82</v>
      </c>
      <c r="BK459" s="184">
        <f>ROUND(I459*H459,2)</f>
        <v>0</v>
      </c>
      <c r="BL459" s="16" t="s">
        <v>247</v>
      </c>
      <c r="BM459" s="16" t="s">
        <v>744</v>
      </c>
    </row>
    <row r="460" spans="2:65" s="1" customFormat="1" ht="19.5">
      <c r="B460" s="33"/>
      <c r="C460" s="34"/>
      <c r="D460" s="185" t="s">
        <v>162</v>
      </c>
      <c r="E460" s="34"/>
      <c r="F460" s="186" t="s">
        <v>745</v>
      </c>
      <c r="G460" s="34"/>
      <c r="H460" s="34"/>
      <c r="I460" s="102"/>
      <c r="J460" s="34"/>
      <c r="K460" s="34"/>
      <c r="L460" s="37"/>
      <c r="M460" s="187"/>
      <c r="N460" s="59"/>
      <c r="O460" s="59"/>
      <c r="P460" s="59"/>
      <c r="Q460" s="59"/>
      <c r="R460" s="59"/>
      <c r="S460" s="59"/>
      <c r="T460" s="60"/>
      <c r="AT460" s="16" t="s">
        <v>162</v>
      </c>
      <c r="AU460" s="16" t="s">
        <v>84</v>
      </c>
    </row>
    <row r="461" spans="2:65" s="12" customFormat="1" ht="11.25">
      <c r="B461" s="198"/>
      <c r="C461" s="199"/>
      <c r="D461" s="185" t="s">
        <v>168</v>
      </c>
      <c r="E461" s="200" t="s">
        <v>19</v>
      </c>
      <c r="F461" s="201" t="s">
        <v>735</v>
      </c>
      <c r="G461" s="199"/>
      <c r="H461" s="202">
        <v>1.85</v>
      </c>
      <c r="I461" s="203"/>
      <c r="J461" s="199"/>
      <c r="K461" s="199"/>
      <c r="L461" s="204"/>
      <c r="M461" s="205"/>
      <c r="N461" s="206"/>
      <c r="O461" s="206"/>
      <c r="P461" s="206"/>
      <c r="Q461" s="206"/>
      <c r="R461" s="206"/>
      <c r="S461" s="206"/>
      <c r="T461" s="207"/>
      <c r="AT461" s="208" t="s">
        <v>168</v>
      </c>
      <c r="AU461" s="208" t="s">
        <v>84</v>
      </c>
      <c r="AV461" s="12" t="s">
        <v>84</v>
      </c>
      <c r="AW461" s="12" t="s">
        <v>35</v>
      </c>
      <c r="AX461" s="12" t="s">
        <v>82</v>
      </c>
      <c r="AY461" s="208" t="s">
        <v>148</v>
      </c>
    </row>
    <row r="462" spans="2:65" s="1" customFormat="1" ht="16.5" customHeight="1">
      <c r="B462" s="33"/>
      <c r="C462" s="173" t="s">
        <v>746</v>
      </c>
      <c r="D462" s="173" t="s">
        <v>151</v>
      </c>
      <c r="E462" s="174" t="s">
        <v>747</v>
      </c>
      <c r="F462" s="175" t="s">
        <v>748</v>
      </c>
      <c r="G462" s="176" t="s">
        <v>179</v>
      </c>
      <c r="H462" s="177">
        <v>1.85</v>
      </c>
      <c r="I462" s="178"/>
      <c r="J462" s="179">
        <f>ROUND(I462*H462,2)</f>
        <v>0</v>
      </c>
      <c r="K462" s="175" t="s">
        <v>19</v>
      </c>
      <c r="L462" s="37"/>
      <c r="M462" s="180" t="s">
        <v>19</v>
      </c>
      <c r="N462" s="181" t="s">
        <v>45</v>
      </c>
      <c r="O462" s="59"/>
      <c r="P462" s="182">
        <f>O462*H462</f>
        <v>0</v>
      </c>
      <c r="Q462" s="182">
        <v>5.0000000000000001E-3</v>
      </c>
      <c r="R462" s="182">
        <f>Q462*H462</f>
        <v>9.2500000000000013E-3</v>
      </c>
      <c r="S462" s="182">
        <v>0</v>
      </c>
      <c r="T462" s="183">
        <f>S462*H462</f>
        <v>0</v>
      </c>
      <c r="AR462" s="16" t="s">
        <v>247</v>
      </c>
      <c r="AT462" s="16" t="s">
        <v>151</v>
      </c>
      <c r="AU462" s="16" t="s">
        <v>84</v>
      </c>
      <c r="AY462" s="16" t="s">
        <v>148</v>
      </c>
      <c r="BE462" s="184">
        <f>IF(N462="základní",J462,0)</f>
        <v>0</v>
      </c>
      <c r="BF462" s="184">
        <f>IF(N462="snížená",J462,0)</f>
        <v>0</v>
      </c>
      <c r="BG462" s="184">
        <f>IF(N462="zákl. přenesená",J462,0)</f>
        <v>0</v>
      </c>
      <c r="BH462" s="184">
        <f>IF(N462="sníž. přenesená",J462,0)</f>
        <v>0</v>
      </c>
      <c r="BI462" s="184">
        <f>IF(N462="nulová",J462,0)</f>
        <v>0</v>
      </c>
      <c r="BJ462" s="16" t="s">
        <v>82</v>
      </c>
      <c r="BK462" s="184">
        <f>ROUND(I462*H462,2)</f>
        <v>0</v>
      </c>
      <c r="BL462" s="16" t="s">
        <v>247</v>
      </c>
      <c r="BM462" s="16" t="s">
        <v>749</v>
      </c>
    </row>
    <row r="463" spans="2:65" s="1" customFormat="1" ht="19.5">
      <c r="B463" s="33"/>
      <c r="C463" s="34"/>
      <c r="D463" s="185" t="s">
        <v>162</v>
      </c>
      <c r="E463" s="34"/>
      <c r="F463" s="186" t="s">
        <v>750</v>
      </c>
      <c r="G463" s="34"/>
      <c r="H463" s="34"/>
      <c r="I463" s="102"/>
      <c r="J463" s="34"/>
      <c r="K463" s="34"/>
      <c r="L463" s="37"/>
      <c r="M463" s="187"/>
      <c r="N463" s="59"/>
      <c r="O463" s="59"/>
      <c r="P463" s="59"/>
      <c r="Q463" s="59"/>
      <c r="R463" s="59"/>
      <c r="S463" s="59"/>
      <c r="T463" s="60"/>
      <c r="AT463" s="16" t="s">
        <v>162</v>
      </c>
      <c r="AU463" s="16" t="s">
        <v>84</v>
      </c>
    </row>
    <row r="464" spans="2:65" s="12" customFormat="1" ht="11.25">
      <c r="B464" s="198"/>
      <c r="C464" s="199"/>
      <c r="D464" s="185" t="s">
        <v>168</v>
      </c>
      <c r="E464" s="200" t="s">
        <v>19</v>
      </c>
      <c r="F464" s="201" t="s">
        <v>735</v>
      </c>
      <c r="G464" s="199"/>
      <c r="H464" s="202">
        <v>1.85</v>
      </c>
      <c r="I464" s="203"/>
      <c r="J464" s="199"/>
      <c r="K464" s="199"/>
      <c r="L464" s="204"/>
      <c r="M464" s="205"/>
      <c r="N464" s="206"/>
      <c r="O464" s="206"/>
      <c r="P464" s="206"/>
      <c r="Q464" s="206"/>
      <c r="R464" s="206"/>
      <c r="S464" s="206"/>
      <c r="T464" s="207"/>
      <c r="AT464" s="208" t="s">
        <v>168</v>
      </c>
      <c r="AU464" s="208" t="s">
        <v>84</v>
      </c>
      <c r="AV464" s="12" t="s">
        <v>84</v>
      </c>
      <c r="AW464" s="12" t="s">
        <v>35</v>
      </c>
      <c r="AX464" s="12" t="s">
        <v>82</v>
      </c>
      <c r="AY464" s="208" t="s">
        <v>148</v>
      </c>
    </row>
    <row r="465" spans="2:65" s="1" customFormat="1" ht="16.5" customHeight="1">
      <c r="B465" s="33"/>
      <c r="C465" s="173" t="s">
        <v>751</v>
      </c>
      <c r="D465" s="173" t="s">
        <v>151</v>
      </c>
      <c r="E465" s="174" t="s">
        <v>752</v>
      </c>
      <c r="F465" s="175" t="s">
        <v>753</v>
      </c>
      <c r="G465" s="176" t="s">
        <v>179</v>
      </c>
      <c r="H465" s="177">
        <v>1.85</v>
      </c>
      <c r="I465" s="178"/>
      <c r="J465" s="179">
        <f>ROUND(I465*H465,2)</f>
        <v>0</v>
      </c>
      <c r="K465" s="175" t="s">
        <v>19</v>
      </c>
      <c r="L465" s="37"/>
      <c r="M465" s="180" t="s">
        <v>19</v>
      </c>
      <c r="N465" s="181" t="s">
        <v>45</v>
      </c>
      <c r="O465" s="59"/>
      <c r="P465" s="182">
        <f>O465*H465</f>
        <v>0</v>
      </c>
      <c r="Q465" s="182">
        <v>5.0000000000000001E-3</v>
      </c>
      <c r="R465" s="182">
        <f>Q465*H465</f>
        <v>9.2500000000000013E-3</v>
      </c>
      <c r="S465" s="182">
        <v>0</v>
      </c>
      <c r="T465" s="183">
        <f>S465*H465</f>
        <v>0</v>
      </c>
      <c r="AR465" s="16" t="s">
        <v>247</v>
      </c>
      <c r="AT465" s="16" t="s">
        <v>151</v>
      </c>
      <c r="AU465" s="16" t="s">
        <v>84</v>
      </c>
      <c r="AY465" s="16" t="s">
        <v>148</v>
      </c>
      <c r="BE465" s="184">
        <f>IF(N465="základní",J465,0)</f>
        <v>0</v>
      </c>
      <c r="BF465" s="184">
        <f>IF(N465="snížená",J465,0)</f>
        <v>0</v>
      </c>
      <c r="BG465" s="184">
        <f>IF(N465="zákl. přenesená",J465,0)</f>
        <v>0</v>
      </c>
      <c r="BH465" s="184">
        <f>IF(N465="sníž. přenesená",J465,0)</f>
        <v>0</v>
      </c>
      <c r="BI465" s="184">
        <f>IF(N465="nulová",J465,0)</f>
        <v>0</v>
      </c>
      <c r="BJ465" s="16" t="s">
        <v>82</v>
      </c>
      <c r="BK465" s="184">
        <f>ROUND(I465*H465,2)</f>
        <v>0</v>
      </c>
      <c r="BL465" s="16" t="s">
        <v>247</v>
      </c>
      <c r="BM465" s="16" t="s">
        <v>754</v>
      </c>
    </row>
    <row r="466" spans="2:65" s="1" customFormat="1" ht="19.5">
      <c r="B466" s="33"/>
      <c r="C466" s="34"/>
      <c r="D466" s="185" t="s">
        <v>162</v>
      </c>
      <c r="E466" s="34"/>
      <c r="F466" s="186" t="s">
        <v>755</v>
      </c>
      <c r="G466" s="34"/>
      <c r="H466" s="34"/>
      <c r="I466" s="102"/>
      <c r="J466" s="34"/>
      <c r="K466" s="34"/>
      <c r="L466" s="37"/>
      <c r="M466" s="187"/>
      <c r="N466" s="59"/>
      <c r="O466" s="59"/>
      <c r="P466" s="59"/>
      <c r="Q466" s="59"/>
      <c r="R466" s="59"/>
      <c r="S466" s="59"/>
      <c r="T466" s="60"/>
      <c r="AT466" s="16" t="s">
        <v>162</v>
      </c>
      <c r="AU466" s="16" t="s">
        <v>84</v>
      </c>
    </row>
    <row r="467" spans="2:65" s="12" customFormat="1" ht="11.25">
      <c r="B467" s="198"/>
      <c r="C467" s="199"/>
      <c r="D467" s="185" t="s">
        <v>168</v>
      </c>
      <c r="E467" s="200" t="s">
        <v>19</v>
      </c>
      <c r="F467" s="201" t="s">
        <v>735</v>
      </c>
      <c r="G467" s="199"/>
      <c r="H467" s="202">
        <v>1.85</v>
      </c>
      <c r="I467" s="203"/>
      <c r="J467" s="199"/>
      <c r="K467" s="199"/>
      <c r="L467" s="204"/>
      <c r="M467" s="205"/>
      <c r="N467" s="206"/>
      <c r="O467" s="206"/>
      <c r="P467" s="206"/>
      <c r="Q467" s="206"/>
      <c r="R467" s="206"/>
      <c r="S467" s="206"/>
      <c r="T467" s="207"/>
      <c r="AT467" s="208" t="s">
        <v>168</v>
      </c>
      <c r="AU467" s="208" t="s">
        <v>84</v>
      </c>
      <c r="AV467" s="12" t="s">
        <v>84</v>
      </c>
      <c r="AW467" s="12" t="s">
        <v>35</v>
      </c>
      <c r="AX467" s="12" t="s">
        <v>82</v>
      </c>
      <c r="AY467" s="208" t="s">
        <v>148</v>
      </c>
    </row>
    <row r="468" spans="2:65" s="1" customFormat="1" ht="16.5" customHeight="1">
      <c r="B468" s="33"/>
      <c r="C468" s="173" t="s">
        <v>756</v>
      </c>
      <c r="D468" s="173" t="s">
        <v>151</v>
      </c>
      <c r="E468" s="174" t="s">
        <v>757</v>
      </c>
      <c r="F468" s="175" t="s">
        <v>758</v>
      </c>
      <c r="G468" s="176" t="s">
        <v>179</v>
      </c>
      <c r="H468" s="177">
        <v>1.625</v>
      </c>
      <c r="I468" s="178"/>
      <c r="J468" s="179">
        <f>ROUND(I468*H468,2)</f>
        <v>0</v>
      </c>
      <c r="K468" s="175" t="s">
        <v>19</v>
      </c>
      <c r="L468" s="37"/>
      <c r="M468" s="180" t="s">
        <v>19</v>
      </c>
      <c r="N468" s="181" t="s">
        <v>45</v>
      </c>
      <c r="O468" s="59"/>
      <c r="P468" s="182">
        <f>O468*H468</f>
        <v>0</v>
      </c>
      <c r="Q468" s="182">
        <v>5.0000000000000001E-3</v>
      </c>
      <c r="R468" s="182">
        <f>Q468*H468</f>
        <v>8.1250000000000003E-3</v>
      </c>
      <c r="S468" s="182">
        <v>0</v>
      </c>
      <c r="T468" s="183">
        <f>S468*H468</f>
        <v>0</v>
      </c>
      <c r="AR468" s="16" t="s">
        <v>247</v>
      </c>
      <c r="AT468" s="16" t="s">
        <v>151</v>
      </c>
      <c r="AU468" s="16" t="s">
        <v>84</v>
      </c>
      <c r="AY468" s="16" t="s">
        <v>148</v>
      </c>
      <c r="BE468" s="184">
        <f>IF(N468="základní",J468,0)</f>
        <v>0</v>
      </c>
      <c r="BF468" s="184">
        <f>IF(N468="snížená",J468,0)</f>
        <v>0</v>
      </c>
      <c r="BG468" s="184">
        <f>IF(N468="zákl. přenesená",J468,0)</f>
        <v>0</v>
      </c>
      <c r="BH468" s="184">
        <f>IF(N468="sníž. přenesená",J468,0)</f>
        <v>0</v>
      </c>
      <c r="BI468" s="184">
        <f>IF(N468="nulová",J468,0)</f>
        <v>0</v>
      </c>
      <c r="BJ468" s="16" t="s">
        <v>82</v>
      </c>
      <c r="BK468" s="184">
        <f>ROUND(I468*H468,2)</f>
        <v>0</v>
      </c>
      <c r="BL468" s="16" t="s">
        <v>247</v>
      </c>
      <c r="BM468" s="16" t="s">
        <v>759</v>
      </c>
    </row>
    <row r="469" spans="2:65" s="1" customFormat="1" ht="19.5">
      <c r="B469" s="33"/>
      <c r="C469" s="34"/>
      <c r="D469" s="185" t="s">
        <v>162</v>
      </c>
      <c r="E469" s="34"/>
      <c r="F469" s="186" t="s">
        <v>760</v>
      </c>
      <c r="G469" s="34"/>
      <c r="H469" s="34"/>
      <c r="I469" s="102"/>
      <c r="J469" s="34"/>
      <c r="K469" s="34"/>
      <c r="L469" s="37"/>
      <c r="M469" s="187"/>
      <c r="N469" s="59"/>
      <c r="O469" s="59"/>
      <c r="P469" s="59"/>
      <c r="Q469" s="59"/>
      <c r="R469" s="59"/>
      <c r="S469" s="59"/>
      <c r="T469" s="60"/>
      <c r="AT469" s="16" t="s">
        <v>162</v>
      </c>
      <c r="AU469" s="16" t="s">
        <v>84</v>
      </c>
    </row>
    <row r="470" spans="2:65" s="12" customFormat="1" ht="11.25">
      <c r="B470" s="198"/>
      <c r="C470" s="199"/>
      <c r="D470" s="185" t="s">
        <v>168</v>
      </c>
      <c r="E470" s="200" t="s">
        <v>19</v>
      </c>
      <c r="F470" s="201" t="s">
        <v>761</v>
      </c>
      <c r="G470" s="199"/>
      <c r="H470" s="202">
        <v>1.625</v>
      </c>
      <c r="I470" s="203"/>
      <c r="J470" s="199"/>
      <c r="K470" s="199"/>
      <c r="L470" s="204"/>
      <c r="M470" s="205"/>
      <c r="N470" s="206"/>
      <c r="O470" s="206"/>
      <c r="P470" s="206"/>
      <c r="Q470" s="206"/>
      <c r="R470" s="206"/>
      <c r="S470" s="206"/>
      <c r="T470" s="207"/>
      <c r="AT470" s="208" t="s">
        <v>168</v>
      </c>
      <c r="AU470" s="208" t="s">
        <v>84</v>
      </c>
      <c r="AV470" s="12" t="s">
        <v>84</v>
      </c>
      <c r="AW470" s="12" t="s">
        <v>35</v>
      </c>
      <c r="AX470" s="12" t="s">
        <v>82</v>
      </c>
      <c r="AY470" s="208" t="s">
        <v>148</v>
      </c>
    </row>
    <row r="471" spans="2:65" s="1" customFormat="1" ht="16.5" customHeight="1">
      <c r="B471" s="33"/>
      <c r="C471" s="173" t="s">
        <v>762</v>
      </c>
      <c r="D471" s="173" t="s">
        <v>151</v>
      </c>
      <c r="E471" s="174" t="s">
        <v>763</v>
      </c>
      <c r="F471" s="175" t="s">
        <v>764</v>
      </c>
      <c r="G471" s="176" t="s">
        <v>179</v>
      </c>
      <c r="H471" s="177">
        <v>2.2000000000000002</v>
      </c>
      <c r="I471" s="178"/>
      <c r="J471" s="179">
        <f>ROUND(I471*H471,2)</f>
        <v>0</v>
      </c>
      <c r="K471" s="175" t="s">
        <v>19</v>
      </c>
      <c r="L471" s="37"/>
      <c r="M471" s="180" t="s">
        <v>19</v>
      </c>
      <c r="N471" s="181" t="s">
        <v>45</v>
      </c>
      <c r="O471" s="59"/>
      <c r="P471" s="182">
        <f>O471*H471</f>
        <v>0</v>
      </c>
      <c r="Q471" s="182">
        <v>5.0000000000000001E-3</v>
      </c>
      <c r="R471" s="182">
        <f>Q471*H471</f>
        <v>1.1000000000000001E-2</v>
      </c>
      <c r="S471" s="182">
        <v>0</v>
      </c>
      <c r="T471" s="183">
        <f>S471*H471</f>
        <v>0</v>
      </c>
      <c r="AR471" s="16" t="s">
        <v>247</v>
      </c>
      <c r="AT471" s="16" t="s">
        <v>151</v>
      </c>
      <c r="AU471" s="16" t="s">
        <v>84</v>
      </c>
      <c r="AY471" s="16" t="s">
        <v>148</v>
      </c>
      <c r="BE471" s="184">
        <f>IF(N471="základní",J471,0)</f>
        <v>0</v>
      </c>
      <c r="BF471" s="184">
        <f>IF(N471="snížená",J471,0)</f>
        <v>0</v>
      </c>
      <c r="BG471" s="184">
        <f>IF(N471="zákl. přenesená",J471,0)</f>
        <v>0</v>
      </c>
      <c r="BH471" s="184">
        <f>IF(N471="sníž. přenesená",J471,0)</f>
        <v>0</v>
      </c>
      <c r="BI471" s="184">
        <f>IF(N471="nulová",J471,0)</f>
        <v>0</v>
      </c>
      <c r="BJ471" s="16" t="s">
        <v>82</v>
      </c>
      <c r="BK471" s="184">
        <f>ROUND(I471*H471,2)</f>
        <v>0</v>
      </c>
      <c r="BL471" s="16" t="s">
        <v>247</v>
      </c>
      <c r="BM471" s="16" t="s">
        <v>765</v>
      </c>
    </row>
    <row r="472" spans="2:65" s="1" customFormat="1" ht="19.5">
      <c r="B472" s="33"/>
      <c r="C472" s="34"/>
      <c r="D472" s="185" t="s">
        <v>162</v>
      </c>
      <c r="E472" s="34"/>
      <c r="F472" s="186" t="s">
        <v>766</v>
      </c>
      <c r="G472" s="34"/>
      <c r="H472" s="34"/>
      <c r="I472" s="102"/>
      <c r="J472" s="34"/>
      <c r="K472" s="34"/>
      <c r="L472" s="37"/>
      <c r="M472" s="187"/>
      <c r="N472" s="59"/>
      <c r="O472" s="59"/>
      <c r="P472" s="59"/>
      <c r="Q472" s="59"/>
      <c r="R472" s="59"/>
      <c r="S472" s="59"/>
      <c r="T472" s="60"/>
      <c r="AT472" s="16" t="s">
        <v>162</v>
      </c>
      <c r="AU472" s="16" t="s">
        <v>84</v>
      </c>
    </row>
    <row r="473" spans="2:65" s="12" customFormat="1" ht="11.25">
      <c r="B473" s="198"/>
      <c r="C473" s="199"/>
      <c r="D473" s="185" t="s">
        <v>168</v>
      </c>
      <c r="E473" s="200" t="s">
        <v>19</v>
      </c>
      <c r="F473" s="201" t="s">
        <v>767</v>
      </c>
      <c r="G473" s="199"/>
      <c r="H473" s="202">
        <v>2.2000000000000002</v>
      </c>
      <c r="I473" s="203"/>
      <c r="J473" s="199"/>
      <c r="K473" s="199"/>
      <c r="L473" s="204"/>
      <c r="M473" s="205"/>
      <c r="N473" s="206"/>
      <c r="O473" s="206"/>
      <c r="P473" s="206"/>
      <c r="Q473" s="206"/>
      <c r="R473" s="206"/>
      <c r="S473" s="206"/>
      <c r="T473" s="207"/>
      <c r="AT473" s="208" t="s">
        <v>168</v>
      </c>
      <c r="AU473" s="208" t="s">
        <v>84</v>
      </c>
      <c r="AV473" s="12" t="s">
        <v>84</v>
      </c>
      <c r="AW473" s="12" t="s">
        <v>35</v>
      </c>
      <c r="AX473" s="12" t="s">
        <v>82</v>
      </c>
      <c r="AY473" s="208" t="s">
        <v>148</v>
      </c>
    </row>
    <row r="474" spans="2:65" s="1" customFormat="1" ht="16.5" customHeight="1">
      <c r="B474" s="33"/>
      <c r="C474" s="173" t="s">
        <v>768</v>
      </c>
      <c r="D474" s="173" t="s">
        <v>151</v>
      </c>
      <c r="E474" s="174" t="s">
        <v>769</v>
      </c>
      <c r="F474" s="175" t="s">
        <v>770</v>
      </c>
      <c r="G474" s="176" t="s">
        <v>179</v>
      </c>
      <c r="H474" s="177">
        <v>9.8670000000000009</v>
      </c>
      <c r="I474" s="178"/>
      <c r="J474" s="179">
        <f>ROUND(I474*H474,2)</f>
        <v>0</v>
      </c>
      <c r="K474" s="175" t="s">
        <v>19</v>
      </c>
      <c r="L474" s="37"/>
      <c r="M474" s="180" t="s">
        <v>19</v>
      </c>
      <c r="N474" s="181" t="s">
        <v>45</v>
      </c>
      <c r="O474" s="59"/>
      <c r="P474" s="182">
        <f>O474*H474</f>
        <v>0</v>
      </c>
      <c r="Q474" s="182">
        <v>5.0000000000000001E-3</v>
      </c>
      <c r="R474" s="182">
        <f>Q474*H474</f>
        <v>4.9335000000000004E-2</v>
      </c>
      <c r="S474" s="182">
        <v>0</v>
      </c>
      <c r="T474" s="183">
        <f>S474*H474</f>
        <v>0</v>
      </c>
      <c r="AR474" s="16" t="s">
        <v>247</v>
      </c>
      <c r="AT474" s="16" t="s">
        <v>151</v>
      </c>
      <c r="AU474" s="16" t="s">
        <v>84</v>
      </c>
      <c r="AY474" s="16" t="s">
        <v>148</v>
      </c>
      <c r="BE474" s="184">
        <f>IF(N474="základní",J474,0)</f>
        <v>0</v>
      </c>
      <c r="BF474" s="184">
        <f>IF(N474="snížená",J474,0)</f>
        <v>0</v>
      </c>
      <c r="BG474" s="184">
        <f>IF(N474="zákl. přenesená",J474,0)</f>
        <v>0</v>
      </c>
      <c r="BH474" s="184">
        <f>IF(N474="sníž. přenesená",J474,0)</f>
        <v>0</v>
      </c>
      <c r="BI474" s="184">
        <f>IF(N474="nulová",J474,0)</f>
        <v>0</v>
      </c>
      <c r="BJ474" s="16" t="s">
        <v>82</v>
      </c>
      <c r="BK474" s="184">
        <f>ROUND(I474*H474,2)</f>
        <v>0</v>
      </c>
      <c r="BL474" s="16" t="s">
        <v>247</v>
      </c>
      <c r="BM474" s="16" t="s">
        <v>771</v>
      </c>
    </row>
    <row r="475" spans="2:65" s="1" customFormat="1" ht="19.5">
      <c r="B475" s="33"/>
      <c r="C475" s="34"/>
      <c r="D475" s="185" t="s">
        <v>162</v>
      </c>
      <c r="E475" s="34"/>
      <c r="F475" s="186" t="s">
        <v>772</v>
      </c>
      <c r="G475" s="34"/>
      <c r="H475" s="34"/>
      <c r="I475" s="102"/>
      <c r="J475" s="34"/>
      <c r="K475" s="34"/>
      <c r="L475" s="37"/>
      <c r="M475" s="187"/>
      <c r="N475" s="59"/>
      <c r="O475" s="59"/>
      <c r="P475" s="59"/>
      <c r="Q475" s="59"/>
      <c r="R475" s="59"/>
      <c r="S475" s="59"/>
      <c r="T475" s="60"/>
      <c r="AT475" s="16" t="s">
        <v>162</v>
      </c>
      <c r="AU475" s="16" t="s">
        <v>84</v>
      </c>
    </row>
    <row r="476" spans="2:65" s="12" customFormat="1" ht="11.25">
      <c r="B476" s="198"/>
      <c r="C476" s="199"/>
      <c r="D476" s="185" t="s">
        <v>168</v>
      </c>
      <c r="E476" s="200" t="s">
        <v>19</v>
      </c>
      <c r="F476" s="201" t="s">
        <v>773</v>
      </c>
      <c r="G476" s="199"/>
      <c r="H476" s="202">
        <v>9.8670000000000009</v>
      </c>
      <c r="I476" s="203"/>
      <c r="J476" s="199"/>
      <c r="K476" s="199"/>
      <c r="L476" s="204"/>
      <c r="M476" s="205"/>
      <c r="N476" s="206"/>
      <c r="O476" s="206"/>
      <c r="P476" s="206"/>
      <c r="Q476" s="206"/>
      <c r="R476" s="206"/>
      <c r="S476" s="206"/>
      <c r="T476" s="207"/>
      <c r="AT476" s="208" t="s">
        <v>168</v>
      </c>
      <c r="AU476" s="208" t="s">
        <v>84</v>
      </c>
      <c r="AV476" s="12" t="s">
        <v>84</v>
      </c>
      <c r="AW476" s="12" t="s">
        <v>35</v>
      </c>
      <c r="AX476" s="12" t="s">
        <v>82</v>
      </c>
      <c r="AY476" s="208" t="s">
        <v>148</v>
      </c>
    </row>
    <row r="477" spans="2:65" s="1" customFormat="1" ht="16.5" customHeight="1">
      <c r="B477" s="33"/>
      <c r="C477" s="173" t="s">
        <v>774</v>
      </c>
      <c r="D477" s="173" t="s">
        <v>151</v>
      </c>
      <c r="E477" s="174" t="s">
        <v>775</v>
      </c>
      <c r="F477" s="175" t="s">
        <v>776</v>
      </c>
      <c r="G477" s="176" t="s">
        <v>399</v>
      </c>
      <c r="H477" s="177">
        <v>1</v>
      </c>
      <c r="I477" s="178"/>
      <c r="J477" s="179">
        <f>ROUND(I477*H477,2)</f>
        <v>0</v>
      </c>
      <c r="K477" s="175" t="s">
        <v>19</v>
      </c>
      <c r="L477" s="37"/>
      <c r="M477" s="180" t="s">
        <v>19</v>
      </c>
      <c r="N477" s="181" t="s">
        <v>45</v>
      </c>
      <c r="O477" s="59"/>
      <c r="P477" s="182">
        <f>O477*H477</f>
        <v>0</v>
      </c>
      <c r="Q477" s="182">
        <v>8.4000000000000005E-2</v>
      </c>
      <c r="R477" s="182">
        <f>Q477*H477</f>
        <v>8.4000000000000005E-2</v>
      </c>
      <c r="S477" s="182">
        <v>0</v>
      </c>
      <c r="T477" s="183">
        <f>S477*H477</f>
        <v>0</v>
      </c>
      <c r="AR477" s="16" t="s">
        <v>247</v>
      </c>
      <c r="AT477" s="16" t="s">
        <v>151</v>
      </c>
      <c r="AU477" s="16" t="s">
        <v>84</v>
      </c>
      <c r="AY477" s="16" t="s">
        <v>148</v>
      </c>
      <c r="BE477" s="184">
        <f>IF(N477="základní",J477,0)</f>
        <v>0</v>
      </c>
      <c r="BF477" s="184">
        <f>IF(N477="snížená",J477,0)</f>
        <v>0</v>
      </c>
      <c r="BG477" s="184">
        <f>IF(N477="zákl. přenesená",J477,0)</f>
        <v>0</v>
      </c>
      <c r="BH477" s="184">
        <f>IF(N477="sníž. přenesená",J477,0)</f>
        <v>0</v>
      </c>
      <c r="BI477" s="184">
        <f>IF(N477="nulová",J477,0)</f>
        <v>0</v>
      </c>
      <c r="BJ477" s="16" t="s">
        <v>82</v>
      </c>
      <c r="BK477" s="184">
        <f>ROUND(I477*H477,2)</f>
        <v>0</v>
      </c>
      <c r="BL477" s="16" t="s">
        <v>247</v>
      </c>
      <c r="BM477" s="16" t="s">
        <v>777</v>
      </c>
    </row>
    <row r="478" spans="2:65" s="1" customFormat="1" ht="19.5">
      <c r="B478" s="33"/>
      <c r="C478" s="34"/>
      <c r="D478" s="185" t="s">
        <v>162</v>
      </c>
      <c r="E478" s="34"/>
      <c r="F478" s="186" t="s">
        <v>778</v>
      </c>
      <c r="G478" s="34"/>
      <c r="H478" s="34"/>
      <c r="I478" s="102"/>
      <c r="J478" s="34"/>
      <c r="K478" s="34"/>
      <c r="L478" s="37"/>
      <c r="M478" s="187"/>
      <c r="N478" s="59"/>
      <c r="O478" s="59"/>
      <c r="P478" s="59"/>
      <c r="Q478" s="59"/>
      <c r="R478" s="59"/>
      <c r="S478" s="59"/>
      <c r="T478" s="60"/>
      <c r="AT478" s="16" t="s">
        <v>162</v>
      </c>
      <c r="AU478" s="16" t="s">
        <v>84</v>
      </c>
    </row>
    <row r="479" spans="2:65" s="11" customFormat="1" ht="11.25">
      <c r="B479" s="188"/>
      <c r="C479" s="189"/>
      <c r="D479" s="185" t="s">
        <v>168</v>
      </c>
      <c r="E479" s="190" t="s">
        <v>19</v>
      </c>
      <c r="F479" s="191" t="s">
        <v>779</v>
      </c>
      <c r="G479" s="189"/>
      <c r="H479" s="190" t="s">
        <v>19</v>
      </c>
      <c r="I479" s="192"/>
      <c r="J479" s="189"/>
      <c r="K479" s="189"/>
      <c r="L479" s="193"/>
      <c r="M479" s="194"/>
      <c r="N479" s="195"/>
      <c r="O479" s="195"/>
      <c r="P479" s="195"/>
      <c r="Q479" s="195"/>
      <c r="R479" s="195"/>
      <c r="S479" s="195"/>
      <c r="T479" s="196"/>
      <c r="AT479" s="197" t="s">
        <v>168</v>
      </c>
      <c r="AU479" s="197" t="s">
        <v>84</v>
      </c>
      <c r="AV479" s="11" t="s">
        <v>82</v>
      </c>
      <c r="AW479" s="11" t="s">
        <v>35</v>
      </c>
      <c r="AX479" s="11" t="s">
        <v>74</v>
      </c>
      <c r="AY479" s="197" t="s">
        <v>148</v>
      </c>
    </row>
    <row r="480" spans="2:65" s="12" customFormat="1" ht="11.25">
      <c r="B480" s="198"/>
      <c r="C480" s="199"/>
      <c r="D480" s="185" t="s">
        <v>168</v>
      </c>
      <c r="E480" s="200" t="s">
        <v>19</v>
      </c>
      <c r="F480" s="201" t="s">
        <v>82</v>
      </c>
      <c r="G480" s="199"/>
      <c r="H480" s="202">
        <v>1</v>
      </c>
      <c r="I480" s="203"/>
      <c r="J480" s="199"/>
      <c r="K480" s="199"/>
      <c r="L480" s="204"/>
      <c r="M480" s="205"/>
      <c r="N480" s="206"/>
      <c r="O480" s="206"/>
      <c r="P480" s="206"/>
      <c r="Q480" s="206"/>
      <c r="R480" s="206"/>
      <c r="S480" s="206"/>
      <c r="T480" s="207"/>
      <c r="AT480" s="208" t="s">
        <v>168</v>
      </c>
      <c r="AU480" s="208" t="s">
        <v>84</v>
      </c>
      <c r="AV480" s="12" t="s">
        <v>84</v>
      </c>
      <c r="AW480" s="12" t="s">
        <v>35</v>
      </c>
      <c r="AX480" s="12" t="s">
        <v>82</v>
      </c>
      <c r="AY480" s="208" t="s">
        <v>148</v>
      </c>
    </row>
    <row r="481" spans="2:65" s="1" customFormat="1" ht="16.5" customHeight="1">
      <c r="B481" s="33"/>
      <c r="C481" s="173" t="s">
        <v>780</v>
      </c>
      <c r="D481" s="173" t="s">
        <v>151</v>
      </c>
      <c r="E481" s="174" t="s">
        <v>781</v>
      </c>
      <c r="F481" s="175" t="s">
        <v>782</v>
      </c>
      <c r="G481" s="176" t="s">
        <v>399</v>
      </c>
      <c r="H481" s="177">
        <v>1</v>
      </c>
      <c r="I481" s="178"/>
      <c r="J481" s="179">
        <f>ROUND(I481*H481,2)</f>
        <v>0</v>
      </c>
      <c r="K481" s="175" t="s">
        <v>19</v>
      </c>
      <c r="L481" s="37"/>
      <c r="M481" s="180" t="s">
        <v>19</v>
      </c>
      <c r="N481" s="181" t="s">
        <v>45</v>
      </c>
      <c r="O481" s="59"/>
      <c r="P481" s="182">
        <f>O481*H481</f>
        <v>0</v>
      </c>
      <c r="Q481" s="182">
        <v>8.4000000000000005E-2</v>
      </c>
      <c r="R481" s="182">
        <f>Q481*H481</f>
        <v>8.4000000000000005E-2</v>
      </c>
      <c r="S481" s="182">
        <v>0</v>
      </c>
      <c r="T481" s="183">
        <f>S481*H481</f>
        <v>0</v>
      </c>
      <c r="AR481" s="16" t="s">
        <v>247</v>
      </c>
      <c r="AT481" s="16" t="s">
        <v>151</v>
      </c>
      <c r="AU481" s="16" t="s">
        <v>84</v>
      </c>
      <c r="AY481" s="16" t="s">
        <v>148</v>
      </c>
      <c r="BE481" s="184">
        <f>IF(N481="základní",J481,0)</f>
        <v>0</v>
      </c>
      <c r="BF481" s="184">
        <f>IF(N481="snížená",J481,0)</f>
        <v>0</v>
      </c>
      <c r="BG481" s="184">
        <f>IF(N481="zákl. přenesená",J481,0)</f>
        <v>0</v>
      </c>
      <c r="BH481" s="184">
        <f>IF(N481="sníž. přenesená",J481,0)</f>
        <v>0</v>
      </c>
      <c r="BI481" s="184">
        <f>IF(N481="nulová",J481,0)</f>
        <v>0</v>
      </c>
      <c r="BJ481" s="16" t="s">
        <v>82</v>
      </c>
      <c r="BK481" s="184">
        <f>ROUND(I481*H481,2)</f>
        <v>0</v>
      </c>
      <c r="BL481" s="16" t="s">
        <v>247</v>
      </c>
      <c r="BM481" s="16" t="s">
        <v>783</v>
      </c>
    </row>
    <row r="482" spans="2:65" s="1" customFormat="1" ht="19.5">
      <c r="B482" s="33"/>
      <c r="C482" s="34"/>
      <c r="D482" s="185" t="s">
        <v>162</v>
      </c>
      <c r="E482" s="34"/>
      <c r="F482" s="186" t="s">
        <v>784</v>
      </c>
      <c r="G482" s="34"/>
      <c r="H482" s="34"/>
      <c r="I482" s="102"/>
      <c r="J482" s="34"/>
      <c r="K482" s="34"/>
      <c r="L482" s="37"/>
      <c r="M482" s="187"/>
      <c r="N482" s="59"/>
      <c r="O482" s="59"/>
      <c r="P482" s="59"/>
      <c r="Q482" s="59"/>
      <c r="R482" s="59"/>
      <c r="S482" s="59"/>
      <c r="T482" s="60"/>
      <c r="AT482" s="16" t="s">
        <v>162</v>
      </c>
      <c r="AU482" s="16" t="s">
        <v>84</v>
      </c>
    </row>
    <row r="483" spans="2:65" s="11" customFormat="1" ht="11.25">
      <c r="B483" s="188"/>
      <c r="C483" s="189"/>
      <c r="D483" s="185" t="s">
        <v>168</v>
      </c>
      <c r="E483" s="190" t="s">
        <v>19</v>
      </c>
      <c r="F483" s="191" t="s">
        <v>785</v>
      </c>
      <c r="G483" s="189"/>
      <c r="H483" s="190" t="s">
        <v>19</v>
      </c>
      <c r="I483" s="192"/>
      <c r="J483" s="189"/>
      <c r="K483" s="189"/>
      <c r="L483" s="193"/>
      <c r="M483" s="194"/>
      <c r="N483" s="195"/>
      <c r="O483" s="195"/>
      <c r="P483" s="195"/>
      <c r="Q483" s="195"/>
      <c r="R483" s="195"/>
      <c r="S483" s="195"/>
      <c r="T483" s="196"/>
      <c r="AT483" s="197" t="s">
        <v>168</v>
      </c>
      <c r="AU483" s="197" t="s">
        <v>84</v>
      </c>
      <c r="AV483" s="11" t="s">
        <v>82</v>
      </c>
      <c r="AW483" s="11" t="s">
        <v>35</v>
      </c>
      <c r="AX483" s="11" t="s">
        <v>74</v>
      </c>
      <c r="AY483" s="197" t="s">
        <v>148</v>
      </c>
    </row>
    <row r="484" spans="2:65" s="12" customFormat="1" ht="11.25">
      <c r="B484" s="198"/>
      <c r="C484" s="199"/>
      <c r="D484" s="185" t="s">
        <v>168</v>
      </c>
      <c r="E484" s="200" t="s">
        <v>19</v>
      </c>
      <c r="F484" s="201" t="s">
        <v>82</v>
      </c>
      <c r="G484" s="199"/>
      <c r="H484" s="202">
        <v>1</v>
      </c>
      <c r="I484" s="203"/>
      <c r="J484" s="199"/>
      <c r="K484" s="199"/>
      <c r="L484" s="204"/>
      <c r="M484" s="205"/>
      <c r="N484" s="206"/>
      <c r="O484" s="206"/>
      <c r="P484" s="206"/>
      <c r="Q484" s="206"/>
      <c r="R484" s="206"/>
      <c r="S484" s="206"/>
      <c r="T484" s="207"/>
      <c r="AT484" s="208" t="s">
        <v>168</v>
      </c>
      <c r="AU484" s="208" t="s">
        <v>84</v>
      </c>
      <c r="AV484" s="12" t="s">
        <v>84</v>
      </c>
      <c r="AW484" s="12" t="s">
        <v>35</v>
      </c>
      <c r="AX484" s="12" t="s">
        <v>82</v>
      </c>
      <c r="AY484" s="208" t="s">
        <v>148</v>
      </c>
    </row>
    <row r="485" spans="2:65" s="1" customFormat="1" ht="16.5" customHeight="1">
      <c r="B485" s="33"/>
      <c r="C485" s="173" t="s">
        <v>786</v>
      </c>
      <c r="D485" s="173" t="s">
        <v>151</v>
      </c>
      <c r="E485" s="174" t="s">
        <v>787</v>
      </c>
      <c r="F485" s="175" t="s">
        <v>788</v>
      </c>
      <c r="G485" s="176" t="s">
        <v>399</v>
      </c>
      <c r="H485" s="177">
        <v>1</v>
      </c>
      <c r="I485" s="178"/>
      <c r="J485" s="179">
        <f>ROUND(I485*H485,2)</f>
        <v>0</v>
      </c>
      <c r="K485" s="175" t="s">
        <v>19</v>
      </c>
      <c r="L485" s="37"/>
      <c r="M485" s="180" t="s">
        <v>19</v>
      </c>
      <c r="N485" s="181" t="s">
        <v>45</v>
      </c>
      <c r="O485" s="59"/>
      <c r="P485" s="182">
        <f>O485*H485</f>
        <v>0</v>
      </c>
      <c r="Q485" s="182">
        <v>0.13600000000000001</v>
      </c>
      <c r="R485" s="182">
        <f>Q485*H485</f>
        <v>0.13600000000000001</v>
      </c>
      <c r="S485" s="182">
        <v>0</v>
      </c>
      <c r="T485" s="183">
        <f>S485*H485</f>
        <v>0</v>
      </c>
      <c r="AR485" s="16" t="s">
        <v>247</v>
      </c>
      <c r="AT485" s="16" t="s">
        <v>151</v>
      </c>
      <c r="AU485" s="16" t="s">
        <v>84</v>
      </c>
      <c r="AY485" s="16" t="s">
        <v>148</v>
      </c>
      <c r="BE485" s="184">
        <f>IF(N485="základní",J485,0)</f>
        <v>0</v>
      </c>
      <c r="BF485" s="184">
        <f>IF(N485="snížená",J485,0)</f>
        <v>0</v>
      </c>
      <c r="BG485" s="184">
        <f>IF(N485="zákl. přenesená",J485,0)</f>
        <v>0</v>
      </c>
      <c r="BH485" s="184">
        <f>IF(N485="sníž. přenesená",J485,0)</f>
        <v>0</v>
      </c>
      <c r="BI485" s="184">
        <f>IF(N485="nulová",J485,0)</f>
        <v>0</v>
      </c>
      <c r="BJ485" s="16" t="s">
        <v>82</v>
      </c>
      <c r="BK485" s="184">
        <f>ROUND(I485*H485,2)</f>
        <v>0</v>
      </c>
      <c r="BL485" s="16" t="s">
        <v>247</v>
      </c>
      <c r="BM485" s="16" t="s">
        <v>789</v>
      </c>
    </row>
    <row r="486" spans="2:65" s="1" customFormat="1" ht="19.5">
      <c r="B486" s="33"/>
      <c r="C486" s="34"/>
      <c r="D486" s="185" t="s">
        <v>162</v>
      </c>
      <c r="E486" s="34"/>
      <c r="F486" s="186" t="s">
        <v>790</v>
      </c>
      <c r="G486" s="34"/>
      <c r="H486" s="34"/>
      <c r="I486" s="102"/>
      <c r="J486" s="34"/>
      <c r="K486" s="34"/>
      <c r="L486" s="37"/>
      <c r="M486" s="187"/>
      <c r="N486" s="59"/>
      <c r="O486" s="59"/>
      <c r="P486" s="59"/>
      <c r="Q486" s="59"/>
      <c r="R486" s="59"/>
      <c r="S486" s="59"/>
      <c r="T486" s="60"/>
      <c r="AT486" s="16" t="s">
        <v>162</v>
      </c>
      <c r="AU486" s="16" t="s">
        <v>84</v>
      </c>
    </row>
    <row r="487" spans="2:65" s="11" customFormat="1" ht="11.25">
      <c r="B487" s="188"/>
      <c r="C487" s="189"/>
      <c r="D487" s="185" t="s">
        <v>168</v>
      </c>
      <c r="E487" s="190" t="s">
        <v>19</v>
      </c>
      <c r="F487" s="191" t="s">
        <v>592</v>
      </c>
      <c r="G487" s="189"/>
      <c r="H487" s="190" t="s">
        <v>19</v>
      </c>
      <c r="I487" s="192"/>
      <c r="J487" s="189"/>
      <c r="K487" s="189"/>
      <c r="L487" s="193"/>
      <c r="M487" s="194"/>
      <c r="N487" s="195"/>
      <c r="O487" s="195"/>
      <c r="P487" s="195"/>
      <c r="Q487" s="195"/>
      <c r="R487" s="195"/>
      <c r="S487" s="195"/>
      <c r="T487" s="196"/>
      <c r="AT487" s="197" t="s">
        <v>168</v>
      </c>
      <c r="AU487" s="197" t="s">
        <v>84</v>
      </c>
      <c r="AV487" s="11" t="s">
        <v>82</v>
      </c>
      <c r="AW487" s="11" t="s">
        <v>35</v>
      </c>
      <c r="AX487" s="11" t="s">
        <v>74</v>
      </c>
      <c r="AY487" s="197" t="s">
        <v>148</v>
      </c>
    </row>
    <row r="488" spans="2:65" s="12" customFormat="1" ht="11.25">
      <c r="B488" s="198"/>
      <c r="C488" s="199"/>
      <c r="D488" s="185" t="s">
        <v>168</v>
      </c>
      <c r="E488" s="200" t="s">
        <v>19</v>
      </c>
      <c r="F488" s="201" t="s">
        <v>82</v>
      </c>
      <c r="G488" s="199"/>
      <c r="H488" s="202">
        <v>1</v>
      </c>
      <c r="I488" s="203"/>
      <c r="J488" s="199"/>
      <c r="K488" s="199"/>
      <c r="L488" s="204"/>
      <c r="M488" s="205"/>
      <c r="N488" s="206"/>
      <c r="O488" s="206"/>
      <c r="P488" s="206"/>
      <c r="Q488" s="206"/>
      <c r="R488" s="206"/>
      <c r="S488" s="206"/>
      <c r="T488" s="207"/>
      <c r="AT488" s="208" t="s">
        <v>168</v>
      </c>
      <c r="AU488" s="208" t="s">
        <v>84</v>
      </c>
      <c r="AV488" s="12" t="s">
        <v>84</v>
      </c>
      <c r="AW488" s="12" t="s">
        <v>35</v>
      </c>
      <c r="AX488" s="12" t="s">
        <v>82</v>
      </c>
      <c r="AY488" s="208" t="s">
        <v>148</v>
      </c>
    </row>
    <row r="489" spans="2:65" s="1" customFormat="1" ht="16.5" customHeight="1">
      <c r="B489" s="33"/>
      <c r="C489" s="173" t="s">
        <v>791</v>
      </c>
      <c r="D489" s="173" t="s">
        <v>151</v>
      </c>
      <c r="E489" s="174" t="s">
        <v>792</v>
      </c>
      <c r="F489" s="175" t="s">
        <v>793</v>
      </c>
      <c r="G489" s="176" t="s">
        <v>399</v>
      </c>
      <c r="H489" s="177">
        <v>1</v>
      </c>
      <c r="I489" s="178"/>
      <c r="J489" s="179">
        <f>ROUND(I489*H489,2)</f>
        <v>0</v>
      </c>
      <c r="K489" s="175" t="s">
        <v>19</v>
      </c>
      <c r="L489" s="37"/>
      <c r="M489" s="180" t="s">
        <v>19</v>
      </c>
      <c r="N489" s="181" t="s">
        <v>45</v>
      </c>
      <c r="O489" s="59"/>
      <c r="P489" s="182">
        <f>O489*H489</f>
        <v>0</v>
      </c>
      <c r="Q489" s="182">
        <v>7.6999999999999999E-2</v>
      </c>
      <c r="R489" s="182">
        <f>Q489*H489</f>
        <v>7.6999999999999999E-2</v>
      </c>
      <c r="S489" s="182">
        <v>0</v>
      </c>
      <c r="T489" s="183">
        <f>S489*H489</f>
        <v>0</v>
      </c>
      <c r="AR489" s="16" t="s">
        <v>247</v>
      </c>
      <c r="AT489" s="16" t="s">
        <v>151</v>
      </c>
      <c r="AU489" s="16" t="s">
        <v>84</v>
      </c>
      <c r="AY489" s="16" t="s">
        <v>148</v>
      </c>
      <c r="BE489" s="184">
        <f>IF(N489="základní",J489,0)</f>
        <v>0</v>
      </c>
      <c r="BF489" s="184">
        <f>IF(N489="snížená",J489,0)</f>
        <v>0</v>
      </c>
      <c r="BG489" s="184">
        <f>IF(N489="zákl. přenesená",J489,0)</f>
        <v>0</v>
      </c>
      <c r="BH489" s="184">
        <f>IF(N489="sníž. přenesená",J489,0)</f>
        <v>0</v>
      </c>
      <c r="BI489" s="184">
        <f>IF(N489="nulová",J489,0)</f>
        <v>0</v>
      </c>
      <c r="BJ489" s="16" t="s">
        <v>82</v>
      </c>
      <c r="BK489" s="184">
        <f>ROUND(I489*H489,2)</f>
        <v>0</v>
      </c>
      <c r="BL489" s="16" t="s">
        <v>247</v>
      </c>
      <c r="BM489" s="16" t="s">
        <v>794</v>
      </c>
    </row>
    <row r="490" spans="2:65" s="1" customFormat="1" ht="19.5">
      <c r="B490" s="33"/>
      <c r="C490" s="34"/>
      <c r="D490" s="185" t="s">
        <v>162</v>
      </c>
      <c r="E490" s="34"/>
      <c r="F490" s="186" t="s">
        <v>795</v>
      </c>
      <c r="G490" s="34"/>
      <c r="H490" s="34"/>
      <c r="I490" s="102"/>
      <c r="J490" s="34"/>
      <c r="K490" s="34"/>
      <c r="L490" s="37"/>
      <c r="M490" s="187"/>
      <c r="N490" s="59"/>
      <c r="O490" s="59"/>
      <c r="P490" s="59"/>
      <c r="Q490" s="59"/>
      <c r="R490" s="59"/>
      <c r="S490" s="59"/>
      <c r="T490" s="60"/>
      <c r="AT490" s="16" t="s">
        <v>162</v>
      </c>
      <c r="AU490" s="16" t="s">
        <v>84</v>
      </c>
    </row>
    <row r="491" spans="2:65" s="11" customFormat="1" ht="11.25">
      <c r="B491" s="188"/>
      <c r="C491" s="189"/>
      <c r="D491" s="185" t="s">
        <v>168</v>
      </c>
      <c r="E491" s="190" t="s">
        <v>19</v>
      </c>
      <c r="F491" s="191" t="s">
        <v>796</v>
      </c>
      <c r="G491" s="189"/>
      <c r="H491" s="190" t="s">
        <v>19</v>
      </c>
      <c r="I491" s="192"/>
      <c r="J491" s="189"/>
      <c r="K491" s="189"/>
      <c r="L491" s="193"/>
      <c r="M491" s="194"/>
      <c r="N491" s="195"/>
      <c r="O491" s="195"/>
      <c r="P491" s="195"/>
      <c r="Q491" s="195"/>
      <c r="R491" s="195"/>
      <c r="S491" s="195"/>
      <c r="T491" s="196"/>
      <c r="AT491" s="197" t="s">
        <v>168</v>
      </c>
      <c r="AU491" s="197" t="s">
        <v>84</v>
      </c>
      <c r="AV491" s="11" t="s">
        <v>82</v>
      </c>
      <c r="AW491" s="11" t="s">
        <v>35</v>
      </c>
      <c r="AX491" s="11" t="s">
        <v>74</v>
      </c>
      <c r="AY491" s="197" t="s">
        <v>148</v>
      </c>
    </row>
    <row r="492" spans="2:65" s="12" customFormat="1" ht="11.25">
      <c r="B492" s="198"/>
      <c r="C492" s="199"/>
      <c r="D492" s="185" t="s">
        <v>168</v>
      </c>
      <c r="E492" s="200" t="s">
        <v>19</v>
      </c>
      <c r="F492" s="201" t="s">
        <v>82</v>
      </c>
      <c r="G492" s="199"/>
      <c r="H492" s="202">
        <v>1</v>
      </c>
      <c r="I492" s="203"/>
      <c r="J492" s="199"/>
      <c r="K492" s="199"/>
      <c r="L492" s="204"/>
      <c r="M492" s="205"/>
      <c r="N492" s="206"/>
      <c r="O492" s="206"/>
      <c r="P492" s="206"/>
      <c r="Q492" s="206"/>
      <c r="R492" s="206"/>
      <c r="S492" s="206"/>
      <c r="T492" s="207"/>
      <c r="AT492" s="208" t="s">
        <v>168</v>
      </c>
      <c r="AU492" s="208" t="s">
        <v>84</v>
      </c>
      <c r="AV492" s="12" t="s">
        <v>84</v>
      </c>
      <c r="AW492" s="12" t="s">
        <v>35</v>
      </c>
      <c r="AX492" s="12" t="s">
        <v>82</v>
      </c>
      <c r="AY492" s="208" t="s">
        <v>148</v>
      </c>
    </row>
    <row r="493" spans="2:65" s="10" customFormat="1" ht="22.9" customHeight="1">
      <c r="B493" s="157"/>
      <c r="C493" s="158"/>
      <c r="D493" s="159" t="s">
        <v>73</v>
      </c>
      <c r="E493" s="171" t="s">
        <v>797</v>
      </c>
      <c r="F493" s="171" t="s">
        <v>798</v>
      </c>
      <c r="G493" s="158"/>
      <c r="H493" s="158"/>
      <c r="I493" s="161"/>
      <c r="J493" s="172">
        <f>BK493</f>
        <v>0</v>
      </c>
      <c r="K493" s="158"/>
      <c r="L493" s="163"/>
      <c r="M493" s="164"/>
      <c r="N493" s="165"/>
      <c r="O493" s="165"/>
      <c r="P493" s="166">
        <f>SUM(P494:P502)</f>
        <v>0</v>
      </c>
      <c r="Q493" s="165"/>
      <c r="R493" s="166">
        <f>SUM(R494:R502)</f>
        <v>0.169295</v>
      </c>
      <c r="S493" s="165"/>
      <c r="T493" s="167">
        <f>SUM(T494:T502)</f>
        <v>0</v>
      </c>
      <c r="AR493" s="168" t="s">
        <v>84</v>
      </c>
      <c r="AT493" s="169" t="s">
        <v>73</v>
      </c>
      <c r="AU493" s="169" t="s">
        <v>82</v>
      </c>
      <c r="AY493" s="168" t="s">
        <v>148</v>
      </c>
      <c r="BK493" s="170">
        <f>SUM(BK494:BK502)</f>
        <v>0</v>
      </c>
    </row>
    <row r="494" spans="2:65" s="1" customFormat="1" ht="22.5" customHeight="1">
      <c r="B494" s="33"/>
      <c r="C494" s="173" t="s">
        <v>799</v>
      </c>
      <c r="D494" s="173" t="s">
        <v>151</v>
      </c>
      <c r="E494" s="174" t="s">
        <v>800</v>
      </c>
      <c r="F494" s="175" t="s">
        <v>801</v>
      </c>
      <c r="G494" s="176" t="s">
        <v>179</v>
      </c>
      <c r="H494" s="177">
        <v>141.07900000000001</v>
      </c>
      <c r="I494" s="178"/>
      <c r="J494" s="179">
        <f>ROUND(I494*H494,2)</f>
        <v>0</v>
      </c>
      <c r="K494" s="175" t="s">
        <v>160</v>
      </c>
      <c r="L494" s="37"/>
      <c r="M494" s="180" t="s">
        <v>19</v>
      </c>
      <c r="N494" s="181" t="s">
        <v>45</v>
      </c>
      <c r="O494" s="59"/>
      <c r="P494" s="182">
        <f>O494*H494</f>
        <v>0</v>
      </c>
      <c r="Q494" s="182">
        <v>0</v>
      </c>
      <c r="R494" s="182">
        <f>Q494*H494</f>
        <v>0</v>
      </c>
      <c r="S494" s="182">
        <v>0</v>
      </c>
      <c r="T494" s="183">
        <f>S494*H494</f>
        <v>0</v>
      </c>
      <c r="AR494" s="16" t="s">
        <v>247</v>
      </c>
      <c r="AT494" s="16" t="s">
        <v>151</v>
      </c>
      <c r="AU494" s="16" t="s">
        <v>84</v>
      </c>
      <c r="AY494" s="16" t="s">
        <v>148</v>
      </c>
      <c r="BE494" s="184">
        <f>IF(N494="základní",J494,0)</f>
        <v>0</v>
      </c>
      <c r="BF494" s="184">
        <f>IF(N494="snížená",J494,0)</f>
        <v>0</v>
      </c>
      <c r="BG494" s="184">
        <f>IF(N494="zákl. přenesená",J494,0)</f>
        <v>0</v>
      </c>
      <c r="BH494" s="184">
        <f>IF(N494="sníž. přenesená",J494,0)</f>
        <v>0</v>
      </c>
      <c r="BI494" s="184">
        <f>IF(N494="nulová",J494,0)</f>
        <v>0</v>
      </c>
      <c r="BJ494" s="16" t="s">
        <v>82</v>
      </c>
      <c r="BK494" s="184">
        <f>ROUND(I494*H494,2)</f>
        <v>0</v>
      </c>
      <c r="BL494" s="16" t="s">
        <v>247</v>
      </c>
      <c r="BM494" s="16" t="s">
        <v>802</v>
      </c>
    </row>
    <row r="495" spans="2:65" s="1" customFormat="1" ht="29.25">
      <c r="B495" s="33"/>
      <c r="C495" s="34"/>
      <c r="D495" s="185" t="s">
        <v>181</v>
      </c>
      <c r="E495" s="34"/>
      <c r="F495" s="186" t="s">
        <v>803</v>
      </c>
      <c r="G495" s="34"/>
      <c r="H495" s="34"/>
      <c r="I495" s="102"/>
      <c r="J495" s="34"/>
      <c r="K495" s="34"/>
      <c r="L495" s="37"/>
      <c r="M495" s="187"/>
      <c r="N495" s="59"/>
      <c r="O495" s="59"/>
      <c r="P495" s="59"/>
      <c r="Q495" s="59"/>
      <c r="R495" s="59"/>
      <c r="S495" s="59"/>
      <c r="T495" s="60"/>
      <c r="AT495" s="16" t="s">
        <v>181</v>
      </c>
      <c r="AU495" s="16" t="s">
        <v>84</v>
      </c>
    </row>
    <row r="496" spans="2:65" s="11" customFormat="1" ht="11.25">
      <c r="B496" s="188"/>
      <c r="C496" s="189"/>
      <c r="D496" s="185" t="s">
        <v>168</v>
      </c>
      <c r="E496" s="190" t="s">
        <v>19</v>
      </c>
      <c r="F496" s="191" t="s">
        <v>804</v>
      </c>
      <c r="G496" s="189"/>
      <c r="H496" s="190" t="s">
        <v>19</v>
      </c>
      <c r="I496" s="192"/>
      <c r="J496" s="189"/>
      <c r="K496" s="189"/>
      <c r="L496" s="193"/>
      <c r="M496" s="194"/>
      <c r="N496" s="195"/>
      <c r="O496" s="195"/>
      <c r="P496" s="195"/>
      <c r="Q496" s="195"/>
      <c r="R496" s="195"/>
      <c r="S496" s="195"/>
      <c r="T496" s="196"/>
      <c r="AT496" s="197" t="s">
        <v>168</v>
      </c>
      <c r="AU496" s="197" t="s">
        <v>84</v>
      </c>
      <c r="AV496" s="11" t="s">
        <v>82</v>
      </c>
      <c r="AW496" s="11" t="s">
        <v>35</v>
      </c>
      <c r="AX496" s="11" t="s">
        <v>74</v>
      </c>
      <c r="AY496" s="197" t="s">
        <v>148</v>
      </c>
    </row>
    <row r="497" spans="2:65" s="12" customFormat="1" ht="11.25">
      <c r="B497" s="198"/>
      <c r="C497" s="199"/>
      <c r="D497" s="185" t="s">
        <v>168</v>
      </c>
      <c r="E497" s="200" t="s">
        <v>19</v>
      </c>
      <c r="F497" s="201" t="s">
        <v>805</v>
      </c>
      <c r="G497" s="199"/>
      <c r="H497" s="202">
        <v>141.07900000000001</v>
      </c>
      <c r="I497" s="203"/>
      <c r="J497" s="199"/>
      <c r="K497" s="199"/>
      <c r="L497" s="204"/>
      <c r="M497" s="205"/>
      <c r="N497" s="206"/>
      <c r="O497" s="206"/>
      <c r="P497" s="206"/>
      <c r="Q497" s="206"/>
      <c r="R497" s="206"/>
      <c r="S497" s="206"/>
      <c r="T497" s="207"/>
      <c r="AT497" s="208" t="s">
        <v>168</v>
      </c>
      <c r="AU497" s="208" t="s">
        <v>84</v>
      </c>
      <c r="AV497" s="12" t="s">
        <v>84</v>
      </c>
      <c r="AW497" s="12" t="s">
        <v>35</v>
      </c>
      <c r="AX497" s="12" t="s">
        <v>82</v>
      </c>
      <c r="AY497" s="208" t="s">
        <v>148</v>
      </c>
    </row>
    <row r="498" spans="2:65" s="1" customFormat="1" ht="16.5" customHeight="1">
      <c r="B498" s="33"/>
      <c r="C498" s="220" t="s">
        <v>806</v>
      </c>
      <c r="D498" s="220" t="s">
        <v>491</v>
      </c>
      <c r="E498" s="221" t="s">
        <v>807</v>
      </c>
      <c r="F498" s="222" t="s">
        <v>808</v>
      </c>
      <c r="G498" s="223" t="s">
        <v>809</v>
      </c>
      <c r="H498" s="224">
        <v>169.29499999999999</v>
      </c>
      <c r="I498" s="225"/>
      <c r="J498" s="226">
        <f>ROUND(I498*H498,2)</f>
        <v>0</v>
      </c>
      <c r="K498" s="222" t="s">
        <v>160</v>
      </c>
      <c r="L498" s="227"/>
      <c r="M498" s="228" t="s">
        <v>19</v>
      </c>
      <c r="N498" s="229" t="s">
        <v>45</v>
      </c>
      <c r="O498" s="59"/>
      <c r="P498" s="182">
        <f>O498*H498</f>
        <v>0</v>
      </c>
      <c r="Q498" s="182">
        <v>1E-3</v>
      </c>
      <c r="R498" s="182">
        <f>Q498*H498</f>
        <v>0.169295</v>
      </c>
      <c r="S498" s="182">
        <v>0</v>
      </c>
      <c r="T498" s="183">
        <f>S498*H498</f>
        <v>0</v>
      </c>
      <c r="AR498" s="16" t="s">
        <v>382</v>
      </c>
      <c r="AT498" s="16" t="s">
        <v>491</v>
      </c>
      <c r="AU498" s="16" t="s">
        <v>84</v>
      </c>
      <c r="AY498" s="16" t="s">
        <v>148</v>
      </c>
      <c r="BE498" s="184">
        <f>IF(N498="základní",J498,0)</f>
        <v>0</v>
      </c>
      <c r="BF498" s="184">
        <f>IF(N498="snížená",J498,0)</f>
        <v>0</v>
      </c>
      <c r="BG498" s="184">
        <f>IF(N498="zákl. přenesená",J498,0)</f>
        <v>0</v>
      </c>
      <c r="BH498" s="184">
        <f>IF(N498="sníž. přenesená",J498,0)</f>
        <v>0</v>
      </c>
      <c r="BI498" s="184">
        <f>IF(N498="nulová",J498,0)</f>
        <v>0</v>
      </c>
      <c r="BJ498" s="16" t="s">
        <v>82</v>
      </c>
      <c r="BK498" s="184">
        <f>ROUND(I498*H498,2)</f>
        <v>0</v>
      </c>
      <c r="BL498" s="16" t="s">
        <v>247</v>
      </c>
      <c r="BM498" s="16" t="s">
        <v>810</v>
      </c>
    </row>
    <row r="499" spans="2:65" s="1" customFormat="1" ht="19.5">
      <c r="B499" s="33"/>
      <c r="C499" s="34"/>
      <c r="D499" s="185" t="s">
        <v>162</v>
      </c>
      <c r="E499" s="34"/>
      <c r="F499" s="186" t="s">
        <v>811</v>
      </c>
      <c r="G499" s="34"/>
      <c r="H499" s="34"/>
      <c r="I499" s="102"/>
      <c r="J499" s="34"/>
      <c r="K499" s="34"/>
      <c r="L499" s="37"/>
      <c r="M499" s="187"/>
      <c r="N499" s="59"/>
      <c r="O499" s="59"/>
      <c r="P499" s="59"/>
      <c r="Q499" s="59"/>
      <c r="R499" s="59"/>
      <c r="S499" s="59"/>
      <c r="T499" s="60"/>
      <c r="AT499" s="16" t="s">
        <v>162</v>
      </c>
      <c r="AU499" s="16" t="s">
        <v>84</v>
      </c>
    </row>
    <row r="500" spans="2:65" s="12" customFormat="1" ht="11.25">
      <c r="B500" s="198"/>
      <c r="C500" s="199"/>
      <c r="D500" s="185" t="s">
        <v>168</v>
      </c>
      <c r="E500" s="199"/>
      <c r="F500" s="201" t="s">
        <v>812</v>
      </c>
      <c r="G500" s="199"/>
      <c r="H500" s="202">
        <v>169.29499999999999</v>
      </c>
      <c r="I500" s="203"/>
      <c r="J500" s="199"/>
      <c r="K500" s="199"/>
      <c r="L500" s="204"/>
      <c r="M500" s="205"/>
      <c r="N500" s="206"/>
      <c r="O500" s="206"/>
      <c r="P500" s="206"/>
      <c r="Q500" s="206"/>
      <c r="R500" s="206"/>
      <c r="S500" s="206"/>
      <c r="T500" s="207"/>
      <c r="AT500" s="208" t="s">
        <v>168</v>
      </c>
      <c r="AU500" s="208" t="s">
        <v>84</v>
      </c>
      <c r="AV500" s="12" t="s">
        <v>84</v>
      </c>
      <c r="AW500" s="12" t="s">
        <v>4</v>
      </c>
      <c r="AX500" s="12" t="s">
        <v>82</v>
      </c>
      <c r="AY500" s="208" t="s">
        <v>148</v>
      </c>
    </row>
    <row r="501" spans="2:65" s="1" customFormat="1" ht="22.5" customHeight="1">
      <c r="B501" s="33"/>
      <c r="C501" s="173" t="s">
        <v>813</v>
      </c>
      <c r="D501" s="173" t="s">
        <v>151</v>
      </c>
      <c r="E501" s="174" t="s">
        <v>814</v>
      </c>
      <c r="F501" s="175" t="s">
        <v>815</v>
      </c>
      <c r="G501" s="176" t="s">
        <v>188</v>
      </c>
      <c r="H501" s="177">
        <v>0.16900000000000001</v>
      </c>
      <c r="I501" s="178"/>
      <c r="J501" s="179">
        <f>ROUND(I501*H501,2)</f>
        <v>0</v>
      </c>
      <c r="K501" s="175" t="s">
        <v>160</v>
      </c>
      <c r="L501" s="37"/>
      <c r="M501" s="180" t="s">
        <v>19</v>
      </c>
      <c r="N501" s="181" t="s">
        <v>45</v>
      </c>
      <c r="O501" s="59"/>
      <c r="P501" s="182">
        <f>O501*H501</f>
        <v>0</v>
      </c>
      <c r="Q501" s="182">
        <v>0</v>
      </c>
      <c r="R501" s="182">
        <f>Q501*H501</f>
        <v>0</v>
      </c>
      <c r="S501" s="182">
        <v>0</v>
      </c>
      <c r="T501" s="183">
        <f>S501*H501</f>
        <v>0</v>
      </c>
      <c r="AR501" s="16" t="s">
        <v>247</v>
      </c>
      <c r="AT501" s="16" t="s">
        <v>151</v>
      </c>
      <c r="AU501" s="16" t="s">
        <v>84</v>
      </c>
      <c r="AY501" s="16" t="s">
        <v>148</v>
      </c>
      <c r="BE501" s="184">
        <f>IF(N501="základní",J501,0)</f>
        <v>0</v>
      </c>
      <c r="BF501" s="184">
        <f>IF(N501="snížená",J501,0)</f>
        <v>0</v>
      </c>
      <c r="BG501" s="184">
        <f>IF(N501="zákl. přenesená",J501,0)</f>
        <v>0</v>
      </c>
      <c r="BH501" s="184">
        <f>IF(N501="sníž. přenesená",J501,0)</f>
        <v>0</v>
      </c>
      <c r="BI501" s="184">
        <f>IF(N501="nulová",J501,0)</f>
        <v>0</v>
      </c>
      <c r="BJ501" s="16" t="s">
        <v>82</v>
      </c>
      <c r="BK501" s="184">
        <f>ROUND(I501*H501,2)</f>
        <v>0</v>
      </c>
      <c r="BL501" s="16" t="s">
        <v>247</v>
      </c>
      <c r="BM501" s="16" t="s">
        <v>816</v>
      </c>
    </row>
    <row r="502" spans="2:65" s="1" customFormat="1" ht="78">
      <c r="B502" s="33"/>
      <c r="C502" s="34"/>
      <c r="D502" s="185" t="s">
        <v>181</v>
      </c>
      <c r="E502" s="34"/>
      <c r="F502" s="186" t="s">
        <v>817</v>
      </c>
      <c r="G502" s="34"/>
      <c r="H502" s="34"/>
      <c r="I502" s="102"/>
      <c r="J502" s="34"/>
      <c r="K502" s="34"/>
      <c r="L502" s="37"/>
      <c r="M502" s="187"/>
      <c r="N502" s="59"/>
      <c r="O502" s="59"/>
      <c r="P502" s="59"/>
      <c r="Q502" s="59"/>
      <c r="R502" s="59"/>
      <c r="S502" s="59"/>
      <c r="T502" s="60"/>
      <c r="AT502" s="16" t="s">
        <v>181</v>
      </c>
      <c r="AU502" s="16" t="s">
        <v>84</v>
      </c>
    </row>
    <row r="503" spans="2:65" s="10" customFormat="1" ht="22.9" customHeight="1">
      <c r="B503" s="157"/>
      <c r="C503" s="158"/>
      <c r="D503" s="159" t="s">
        <v>73</v>
      </c>
      <c r="E503" s="171" t="s">
        <v>818</v>
      </c>
      <c r="F503" s="171" t="s">
        <v>819</v>
      </c>
      <c r="G503" s="158"/>
      <c r="H503" s="158"/>
      <c r="I503" s="161"/>
      <c r="J503" s="172">
        <f>BK503</f>
        <v>0</v>
      </c>
      <c r="K503" s="158"/>
      <c r="L503" s="163"/>
      <c r="M503" s="164"/>
      <c r="N503" s="165"/>
      <c r="O503" s="165"/>
      <c r="P503" s="166">
        <f>SUM(P504:P514)</f>
        <v>0</v>
      </c>
      <c r="Q503" s="165"/>
      <c r="R503" s="166">
        <f>SUM(R504:R514)</f>
        <v>0.47087699999999999</v>
      </c>
      <c r="S503" s="165"/>
      <c r="T503" s="167">
        <f>SUM(T504:T514)</f>
        <v>0</v>
      </c>
      <c r="AR503" s="168" t="s">
        <v>84</v>
      </c>
      <c r="AT503" s="169" t="s">
        <v>73</v>
      </c>
      <c r="AU503" s="169" t="s">
        <v>82</v>
      </c>
      <c r="AY503" s="168" t="s">
        <v>148</v>
      </c>
      <c r="BK503" s="170">
        <f>SUM(BK504:BK514)</f>
        <v>0</v>
      </c>
    </row>
    <row r="504" spans="2:65" s="1" customFormat="1" ht="16.5" customHeight="1">
      <c r="B504" s="33"/>
      <c r="C504" s="173" t="s">
        <v>820</v>
      </c>
      <c r="D504" s="173" t="s">
        <v>151</v>
      </c>
      <c r="E504" s="174" t="s">
        <v>821</v>
      </c>
      <c r="F504" s="175" t="s">
        <v>822</v>
      </c>
      <c r="G504" s="176" t="s">
        <v>179</v>
      </c>
      <c r="H504" s="177">
        <v>751</v>
      </c>
      <c r="I504" s="178"/>
      <c r="J504" s="179">
        <f>ROUND(I504*H504,2)</f>
        <v>0</v>
      </c>
      <c r="K504" s="175" t="s">
        <v>160</v>
      </c>
      <c r="L504" s="37"/>
      <c r="M504" s="180" t="s">
        <v>19</v>
      </c>
      <c r="N504" s="181" t="s">
        <v>45</v>
      </c>
      <c r="O504" s="59"/>
      <c r="P504" s="182">
        <f>O504*H504</f>
        <v>0</v>
      </c>
      <c r="Q504" s="182">
        <v>1.9000000000000001E-4</v>
      </c>
      <c r="R504" s="182">
        <f>Q504*H504</f>
        <v>0.14269000000000001</v>
      </c>
      <c r="S504" s="182">
        <v>0</v>
      </c>
      <c r="T504" s="183">
        <f>S504*H504</f>
        <v>0</v>
      </c>
      <c r="AR504" s="16" t="s">
        <v>247</v>
      </c>
      <c r="AT504" s="16" t="s">
        <v>151</v>
      </c>
      <c r="AU504" s="16" t="s">
        <v>84</v>
      </c>
      <c r="AY504" s="16" t="s">
        <v>148</v>
      </c>
      <c r="BE504" s="184">
        <f>IF(N504="základní",J504,0)</f>
        <v>0</v>
      </c>
      <c r="BF504" s="184">
        <f>IF(N504="snížená",J504,0)</f>
        <v>0</v>
      </c>
      <c r="BG504" s="184">
        <f>IF(N504="zákl. přenesená",J504,0)</f>
        <v>0</v>
      </c>
      <c r="BH504" s="184">
        <f>IF(N504="sníž. přenesená",J504,0)</f>
        <v>0</v>
      </c>
      <c r="BI504" s="184">
        <f>IF(N504="nulová",J504,0)</f>
        <v>0</v>
      </c>
      <c r="BJ504" s="16" t="s">
        <v>82</v>
      </c>
      <c r="BK504" s="184">
        <f>ROUND(I504*H504,2)</f>
        <v>0</v>
      </c>
      <c r="BL504" s="16" t="s">
        <v>247</v>
      </c>
      <c r="BM504" s="16" t="s">
        <v>823</v>
      </c>
    </row>
    <row r="505" spans="2:65" s="1" customFormat="1" ht="39">
      <c r="B505" s="33"/>
      <c r="C505" s="34"/>
      <c r="D505" s="185" t="s">
        <v>181</v>
      </c>
      <c r="E505" s="34"/>
      <c r="F505" s="186" t="s">
        <v>824</v>
      </c>
      <c r="G505" s="34"/>
      <c r="H505" s="34"/>
      <c r="I505" s="102"/>
      <c r="J505" s="34"/>
      <c r="K505" s="34"/>
      <c r="L505" s="37"/>
      <c r="M505" s="187"/>
      <c r="N505" s="59"/>
      <c r="O505" s="59"/>
      <c r="P505" s="59"/>
      <c r="Q505" s="59"/>
      <c r="R505" s="59"/>
      <c r="S505" s="59"/>
      <c r="T505" s="60"/>
      <c r="AT505" s="16" t="s">
        <v>181</v>
      </c>
      <c r="AU505" s="16" t="s">
        <v>84</v>
      </c>
    </row>
    <row r="506" spans="2:65" s="11" customFormat="1" ht="11.25">
      <c r="B506" s="188"/>
      <c r="C506" s="189"/>
      <c r="D506" s="185" t="s">
        <v>168</v>
      </c>
      <c r="E506" s="190" t="s">
        <v>19</v>
      </c>
      <c r="F506" s="191" t="s">
        <v>825</v>
      </c>
      <c r="G506" s="189"/>
      <c r="H506" s="190" t="s">
        <v>19</v>
      </c>
      <c r="I506" s="192"/>
      <c r="J506" s="189"/>
      <c r="K506" s="189"/>
      <c r="L506" s="193"/>
      <c r="M506" s="194"/>
      <c r="N506" s="195"/>
      <c r="O506" s="195"/>
      <c r="P506" s="195"/>
      <c r="Q506" s="195"/>
      <c r="R506" s="195"/>
      <c r="S506" s="195"/>
      <c r="T506" s="196"/>
      <c r="AT506" s="197" t="s">
        <v>168</v>
      </c>
      <c r="AU506" s="197" t="s">
        <v>84</v>
      </c>
      <c r="AV506" s="11" t="s">
        <v>82</v>
      </c>
      <c r="AW506" s="11" t="s">
        <v>35</v>
      </c>
      <c r="AX506" s="11" t="s">
        <v>74</v>
      </c>
      <c r="AY506" s="197" t="s">
        <v>148</v>
      </c>
    </row>
    <row r="507" spans="2:65" s="12" customFormat="1" ht="11.25">
      <c r="B507" s="198"/>
      <c r="C507" s="199"/>
      <c r="D507" s="185" t="s">
        <v>168</v>
      </c>
      <c r="E507" s="200" t="s">
        <v>19</v>
      </c>
      <c r="F507" s="201" t="s">
        <v>826</v>
      </c>
      <c r="G507" s="199"/>
      <c r="H507" s="202">
        <v>746.43200000000002</v>
      </c>
      <c r="I507" s="203"/>
      <c r="J507" s="199"/>
      <c r="K507" s="199"/>
      <c r="L507" s="204"/>
      <c r="M507" s="205"/>
      <c r="N507" s="206"/>
      <c r="O507" s="206"/>
      <c r="P507" s="206"/>
      <c r="Q507" s="206"/>
      <c r="R507" s="206"/>
      <c r="S507" s="206"/>
      <c r="T507" s="207"/>
      <c r="AT507" s="208" t="s">
        <v>168</v>
      </c>
      <c r="AU507" s="208" t="s">
        <v>84</v>
      </c>
      <c r="AV507" s="12" t="s">
        <v>84</v>
      </c>
      <c r="AW507" s="12" t="s">
        <v>35</v>
      </c>
      <c r="AX507" s="12" t="s">
        <v>74</v>
      </c>
      <c r="AY507" s="208" t="s">
        <v>148</v>
      </c>
    </row>
    <row r="508" spans="2:65" s="11" customFormat="1" ht="11.25">
      <c r="B508" s="188"/>
      <c r="C508" s="189"/>
      <c r="D508" s="185" t="s">
        <v>168</v>
      </c>
      <c r="E508" s="190" t="s">
        <v>19</v>
      </c>
      <c r="F508" s="191" t="s">
        <v>827</v>
      </c>
      <c r="G508" s="189"/>
      <c r="H508" s="190" t="s">
        <v>19</v>
      </c>
      <c r="I508" s="192"/>
      <c r="J508" s="189"/>
      <c r="K508" s="189"/>
      <c r="L508" s="193"/>
      <c r="M508" s="194"/>
      <c r="N508" s="195"/>
      <c r="O508" s="195"/>
      <c r="P508" s="195"/>
      <c r="Q508" s="195"/>
      <c r="R508" s="195"/>
      <c r="S508" s="195"/>
      <c r="T508" s="196"/>
      <c r="AT508" s="197" t="s">
        <v>168</v>
      </c>
      <c r="AU508" s="197" t="s">
        <v>84</v>
      </c>
      <c r="AV508" s="11" t="s">
        <v>82</v>
      </c>
      <c r="AW508" s="11" t="s">
        <v>35</v>
      </c>
      <c r="AX508" s="11" t="s">
        <v>74</v>
      </c>
      <c r="AY508" s="197" t="s">
        <v>148</v>
      </c>
    </row>
    <row r="509" spans="2:65" s="12" customFormat="1" ht="11.25">
      <c r="B509" s="198"/>
      <c r="C509" s="199"/>
      <c r="D509" s="185" t="s">
        <v>168</v>
      </c>
      <c r="E509" s="200" t="s">
        <v>19</v>
      </c>
      <c r="F509" s="201" t="s">
        <v>828</v>
      </c>
      <c r="G509" s="199"/>
      <c r="H509" s="202">
        <v>4.5679999999999996</v>
      </c>
      <c r="I509" s="203"/>
      <c r="J509" s="199"/>
      <c r="K509" s="199"/>
      <c r="L509" s="204"/>
      <c r="M509" s="205"/>
      <c r="N509" s="206"/>
      <c r="O509" s="206"/>
      <c r="P509" s="206"/>
      <c r="Q509" s="206"/>
      <c r="R509" s="206"/>
      <c r="S509" s="206"/>
      <c r="T509" s="207"/>
      <c r="AT509" s="208" t="s">
        <v>168</v>
      </c>
      <c r="AU509" s="208" t="s">
        <v>84</v>
      </c>
      <c r="AV509" s="12" t="s">
        <v>84</v>
      </c>
      <c r="AW509" s="12" t="s">
        <v>35</v>
      </c>
      <c r="AX509" s="12" t="s">
        <v>74</v>
      </c>
      <c r="AY509" s="208" t="s">
        <v>148</v>
      </c>
    </row>
    <row r="510" spans="2:65" s="13" customFormat="1" ht="11.25">
      <c r="B510" s="209"/>
      <c r="C510" s="210"/>
      <c r="D510" s="185" t="s">
        <v>168</v>
      </c>
      <c r="E510" s="211" t="s">
        <v>19</v>
      </c>
      <c r="F510" s="212" t="s">
        <v>275</v>
      </c>
      <c r="G510" s="210"/>
      <c r="H510" s="213">
        <v>751</v>
      </c>
      <c r="I510" s="214"/>
      <c r="J510" s="210"/>
      <c r="K510" s="210"/>
      <c r="L510" s="215"/>
      <c r="M510" s="216"/>
      <c r="N510" s="217"/>
      <c r="O510" s="217"/>
      <c r="P510" s="217"/>
      <c r="Q510" s="217"/>
      <c r="R510" s="217"/>
      <c r="S510" s="217"/>
      <c r="T510" s="218"/>
      <c r="AT510" s="219" t="s">
        <v>168</v>
      </c>
      <c r="AU510" s="219" t="s">
        <v>84</v>
      </c>
      <c r="AV510" s="13" t="s">
        <v>155</v>
      </c>
      <c r="AW510" s="13" t="s">
        <v>35</v>
      </c>
      <c r="AX510" s="13" t="s">
        <v>82</v>
      </c>
      <c r="AY510" s="219" t="s">
        <v>148</v>
      </c>
    </row>
    <row r="511" spans="2:65" s="1" customFormat="1" ht="16.5" customHeight="1">
      <c r="B511" s="33"/>
      <c r="C511" s="220" t="s">
        <v>829</v>
      </c>
      <c r="D511" s="220" t="s">
        <v>491</v>
      </c>
      <c r="E511" s="221" t="s">
        <v>830</v>
      </c>
      <c r="F511" s="222" t="s">
        <v>831</v>
      </c>
      <c r="G511" s="223" t="s">
        <v>179</v>
      </c>
      <c r="H511" s="224">
        <v>863.65</v>
      </c>
      <c r="I511" s="225"/>
      <c r="J511" s="226">
        <f>ROUND(I511*H511,2)</f>
        <v>0</v>
      </c>
      <c r="K511" s="222" t="s">
        <v>160</v>
      </c>
      <c r="L511" s="227"/>
      <c r="M511" s="228" t="s">
        <v>19</v>
      </c>
      <c r="N511" s="229" t="s">
        <v>45</v>
      </c>
      <c r="O511" s="59"/>
      <c r="P511" s="182">
        <f>O511*H511</f>
        <v>0</v>
      </c>
      <c r="Q511" s="182">
        <v>3.8000000000000002E-4</v>
      </c>
      <c r="R511" s="182">
        <f>Q511*H511</f>
        <v>0.32818700000000001</v>
      </c>
      <c r="S511" s="182">
        <v>0</v>
      </c>
      <c r="T511" s="183">
        <f>S511*H511</f>
        <v>0</v>
      </c>
      <c r="AR511" s="16" t="s">
        <v>382</v>
      </c>
      <c r="AT511" s="16" t="s">
        <v>491</v>
      </c>
      <c r="AU511" s="16" t="s">
        <v>84</v>
      </c>
      <c r="AY511" s="16" t="s">
        <v>148</v>
      </c>
      <c r="BE511" s="184">
        <f>IF(N511="základní",J511,0)</f>
        <v>0</v>
      </c>
      <c r="BF511" s="184">
        <f>IF(N511="snížená",J511,0)</f>
        <v>0</v>
      </c>
      <c r="BG511" s="184">
        <f>IF(N511="zákl. přenesená",J511,0)</f>
        <v>0</v>
      </c>
      <c r="BH511" s="184">
        <f>IF(N511="sníž. přenesená",J511,0)</f>
        <v>0</v>
      </c>
      <c r="BI511" s="184">
        <f>IF(N511="nulová",J511,0)</f>
        <v>0</v>
      </c>
      <c r="BJ511" s="16" t="s">
        <v>82</v>
      </c>
      <c r="BK511" s="184">
        <f>ROUND(I511*H511,2)</f>
        <v>0</v>
      </c>
      <c r="BL511" s="16" t="s">
        <v>247</v>
      </c>
      <c r="BM511" s="16" t="s">
        <v>832</v>
      </c>
    </row>
    <row r="512" spans="2:65" s="12" customFormat="1" ht="11.25">
      <c r="B512" s="198"/>
      <c r="C512" s="199"/>
      <c r="D512" s="185" t="s">
        <v>168</v>
      </c>
      <c r="E512" s="199"/>
      <c r="F512" s="201" t="s">
        <v>833</v>
      </c>
      <c r="G512" s="199"/>
      <c r="H512" s="202">
        <v>863.65</v>
      </c>
      <c r="I512" s="203"/>
      <c r="J512" s="199"/>
      <c r="K512" s="199"/>
      <c r="L512" s="204"/>
      <c r="M512" s="205"/>
      <c r="N512" s="206"/>
      <c r="O512" s="206"/>
      <c r="P512" s="206"/>
      <c r="Q512" s="206"/>
      <c r="R512" s="206"/>
      <c r="S512" s="206"/>
      <c r="T512" s="207"/>
      <c r="AT512" s="208" t="s">
        <v>168</v>
      </c>
      <c r="AU512" s="208" t="s">
        <v>84</v>
      </c>
      <c r="AV512" s="12" t="s">
        <v>84</v>
      </c>
      <c r="AW512" s="12" t="s">
        <v>4</v>
      </c>
      <c r="AX512" s="12" t="s">
        <v>82</v>
      </c>
      <c r="AY512" s="208" t="s">
        <v>148</v>
      </c>
    </row>
    <row r="513" spans="2:65" s="1" customFormat="1" ht="22.5" customHeight="1">
      <c r="B513" s="33"/>
      <c r="C513" s="173" t="s">
        <v>834</v>
      </c>
      <c r="D513" s="173" t="s">
        <v>151</v>
      </c>
      <c r="E513" s="174" t="s">
        <v>835</v>
      </c>
      <c r="F513" s="175" t="s">
        <v>836</v>
      </c>
      <c r="G513" s="176" t="s">
        <v>188</v>
      </c>
      <c r="H513" s="177">
        <v>0.47099999999999997</v>
      </c>
      <c r="I513" s="178"/>
      <c r="J513" s="179">
        <f>ROUND(I513*H513,2)</f>
        <v>0</v>
      </c>
      <c r="K513" s="175" t="s">
        <v>160</v>
      </c>
      <c r="L513" s="37"/>
      <c r="M513" s="180" t="s">
        <v>19</v>
      </c>
      <c r="N513" s="181" t="s">
        <v>45</v>
      </c>
      <c r="O513" s="59"/>
      <c r="P513" s="182">
        <f>O513*H513</f>
        <v>0</v>
      </c>
      <c r="Q513" s="182">
        <v>0</v>
      </c>
      <c r="R513" s="182">
        <f>Q513*H513</f>
        <v>0</v>
      </c>
      <c r="S513" s="182">
        <v>0</v>
      </c>
      <c r="T513" s="183">
        <f>S513*H513</f>
        <v>0</v>
      </c>
      <c r="AR513" s="16" t="s">
        <v>247</v>
      </c>
      <c r="AT513" s="16" t="s">
        <v>151</v>
      </c>
      <c r="AU513" s="16" t="s">
        <v>84</v>
      </c>
      <c r="AY513" s="16" t="s">
        <v>148</v>
      </c>
      <c r="BE513" s="184">
        <f>IF(N513="základní",J513,0)</f>
        <v>0</v>
      </c>
      <c r="BF513" s="184">
        <f>IF(N513="snížená",J513,0)</f>
        <v>0</v>
      </c>
      <c r="BG513" s="184">
        <f>IF(N513="zákl. přenesená",J513,0)</f>
        <v>0</v>
      </c>
      <c r="BH513" s="184">
        <f>IF(N513="sníž. přenesená",J513,0)</f>
        <v>0</v>
      </c>
      <c r="BI513" s="184">
        <f>IF(N513="nulová",J513,0)</f>
        <v>0</v>
      </c>
      <c r="BJ513" s="16" t="s">
        <v>82</v>
      </c>
      <c r="BK513" s="184">
        <f>ROUND(I513*H513,2)</f>
        <v>0</v>
      </c>
      <c r="BL513" s="16" t="s">
        <v>247</v>
      </c>
      <c r="BM513" s="16" t="s">
        <v>837</v>
      </c>
    </row>
    <row r="514" spans="2:65" s="1" customFormat="1" ht="78">
      <c r="B514" s="33"/>
      <c r="C514" s="34"/>
      <c r="D514" s="185" t="s">
        <v>181</v>
      </c>
      <c r="E514" s="34"/>
      <c r="F514" s="186" t="s">
        <v>838</v>
      </c>
      <c r="G514" s="34"/>
      <c r="H514" s="34"/>
      <c r="I514" s="102"/>
      <c r="J514" s="34"/>
      <c r="K514" s="34"/>
      <c r="L514" s="37"/>
      <c r="M514" s="187"/>
      <c r="N514" s="59"/>
      <c r="O514" s="59"/>
      <c r="P514" s="59"/>
      <c r="Q514" s="59"/>
      <c r="R514" s="59"/>
      <c r="S514" s="59"/>
      <c r="T514" s="60"/>
      <c r="AT514" s="16" t="s">
        <v>181</v>
      </c>
      <c r="AU514" s="16" t="s">
        <v>84</v>
      </c>
    </row>
    <row r="515" spans="2:65" s="10" customFormat="1" ht="22.9" customHeight="1">
      <c r="B515" s="157"/>
      <c r="C515" s="158"/>
      <c r="D515" s="159" t="s">
        <v>73</v>
      </c>
      <c r="E515" s="171" t="s">
        <v>839</v>
      </c>
      <c r="F515" s="171" t="s">
        <v>840</v>
      </c>
      <c r="G515" s="158"/>
      <c r="H515" s="158"/>
      <c r="I515" s="161"/>
      <c r="J515" s="172">
        <f>BK515</f>
        <v>0</v>
      </c>
      <c r="K515" s="158"/>
      <c r="L515" s="163"/>
      <c r="M515" s="164"/>
      <c r="N515" s="165"/>
      <c r="O515" s="165"/>
      <c r="P515" s="166">
        <f>SUM(P516:P542)</f>
        <v>0</v>
      </c>
      <c r="Q515" s="165"/>
      <c r="R515" s="166">
        <f>SUM(R516:R542)</f>
        <v>7.2890582000000013</v>
      </c>
      <c r="S515" s="165"/>
      <c r="T515" s="167">
        <f>SUM(T516:T542)</f>
        <v>1.1762352</v>
      </c>
      <c r="AR515" s="168" t="s">
        <v>84</v>
      </c>
      <c r="AT515" s="169" t="s">
        <v>73</v>
      </c>
      <c r="AU515" s="169" t="s">
        <v>82</v>
      </c>
      <c r="AY515" s="168" t="s">
        <v>148</v>
      </c>
      <c r="BK515" s="170">
        <f>SUM(BK516:BK542)</f>
        <v>0</v>
      </c>
    </row>
    <row r="516" spans="2:65" s="1" customFormat="1" ht="22.5" customHeight="1">
      <c r="B516" s="33"/>
      <c r="C516" s="173" t="s">
        <v>841</v>
      </c>
      <c r="D516" s="173" t="s">
        <v>151</v>
      </c>
      <c r="E516" s="174" t="s">
        <v>842</v>
      </c>
      <c r="F516" s="175" t="s">
        <v>843</v>
      </c>
      <c r="G516" s="176" t="s">
        <v>179</v>
      </c>
      <c r="H516" s="177">
        <v>840.16800000000001</v>
      </c>
      <c r="I516" s="178"/>
      <c r="J516" s="179">
        <f>ROUND(I516*H516,2)</f>
        <v>0</v>
      </c>
      <c r="K516" s="175" t="s">
        <v>160</v>
      </c>
      <c r="L516" s="37"/>
      <c r="M516" s="180" t="s">
        <v>19</v>
      </c>
      <c r="N516" s="181" t="s">
        <v>45</v>
      </c>
      <c r="O516" s="59"/>
      <c r="P516" s="182">
        <f>O516*H516</f>
        <v>0</v>
      </c>
      <c r="Q516" s="182">
        <v>0</v>
      </c>
      <c r="R516" s="182">
        <f>Q516*H516</f>
        <v>0</v>
      </c>
      <c r="S516" s="182">
        <v>1.4E-3</v>
      </c>
      <c r="T516" s="183">
        <f>S516*H516</f>
        <v>1.1762352</v>
      </c>
      <c r="AR516" s="16" t="s">
        <v>247</v>
      </c>
      <c r="AT516" s="16" t="s">
        <v>151</v>
      </c>
      <c r="AU516" s="16" t="s">
        <v>84</v>
      </c>
      <c r="AY516" s="16" t="s">
        <v>148</v>
      </c>
      <c r="BE516" s="184">
        <f>IF(N516="základní",J516,0)</f>
        <v>0</v>
      </c>
      <c r="BF516" s="184">
        <f>IF(N516="snížená",J516,0)</f>
        <v>0</v>
      </c>
      <c r="BG516" s="184">
        <f>IF(N516="zákl. přenesená",J516,0)</f>
        <v>0</v>
      </c>
      <c r="BH516" s="184">
        <f>IF(N516="sníž. přenesená",J516,0)</f>
        <v>0</v>
      </c>
      <c r="BI516" s="184">
        <f>IF(N516="nulová",J516,0)</f>
        <v>0</v>
      </c>
      <c r="BJ516" s="16" t="s">
        <v>82</v>
      </c>
      <c r="BK516" s="184">
        <f>ROUND(I516*H516,2)</f>
        <v>0</v>
      </c>
      <c r="BL516" s="16" t="s">
        <v>247</v>
      </c>
      <c r="BM516" s="16" t="s">
        <v>844</v>
      </c>
    </row>
    <row r="517" spans="2:65" s="1" customFormat="1" ht="58.5">
      <c r="B517" s="33"/>
      <c r="C517" s="34"/>
      <c r="D517" s="185" t="s">
        <v>181</v>
      </c>
      <c r="E517" s="34"/>
      <c r="F517" s="186" t="s">
        <v>845</v>
      </c>
      <c r="G517" s="34"/>
      <c r="H517" s="34"/>
      <c r="I517" s="102"/>
      <c r="J517" s="34"/>
      <c r="K517" s="34"/>
      <c r="L517" s="37"/>
      <c r="M517" s="187"/>
      <c r="N517" s="59"/>
      <c r="O517" s="59"/>
      <c r="P517" s="59"/>
      <c r="Q517" s="59"/>
      <c r="R517" s="59"/>
      <c r="S517" s="59"/>
      <c r="T517" s="60"/>
      <c r="AT517" s="16" t="s">
        <v>181</v>
      </c>
      <c r="AU517" s="16" t="s">
        <v>84</v>
      </c>
    </row>
    <row r="518" spans="2:65" s="11" customFormat="1" ht="11.25">
      <c r="B518" s="188"/>
      <c r="C518" s="189"/>
      <c r="D518" s="185" t="s">
        <v>168</v>
      </c>
      <c r="E518" s="190" t="s">
        <v>19</v>
      </c>
      <c r="F518" s="191" t="s">
        <v>846</v>
      </c>
      <c r="G518" s="189"/>
      <c r="H518" s="190" t="s">
        <v>19</v>
      </c>
      <c r="I518" s="192"/>
      <c r="J518" s="189"/>
      <c r="K518" s="189"/>
      <c r="L518" s="193"/>
      <c r="M518" s="194"/>
      <c r="N518" s="195"/>
      <c r="O518" s="195"/>
      <c r="P518" s="195"/>
      <c r="Q518" s="195"/>
      <c r="R518" s="195"/>
      <c r="S518" s="195"/>
      <c r="T518" s="196"/>
      <c r="AT518" s="197" t="s">
        <v>168</v>
      </c>
      <c r="AU518" s="197" t="s">
        <v>84</v>
      </c>
      <c r="AV518" s="11" t="s">
        <v>82</v>
      </c>
      <c r="AW518" s="11" t="s">
        <v>35</v>
      </c>
      <c r="AX518" s="11" t="s">
        <v>74</v>
      </c>
      <c r="AY518" s="197" t="s">
        <v>148</v>
      </c>
    </row>
    <row r="519" spans="2:65" s="12" customFormat="1" ht="11.25">
      <c r="B519" s="198"/>
      <c r="C519" s="199"/>
      <c r="D519" s="185" t="s">
        <v>168</v>
      </c>
      <c r="E519" s="200" t="s">
        <v>19</v>
      </c>
      <c r="F519" s="201" t="s">
        <v>847</v>
      </c>
      <c r="G519" s="199"/>
      <c r="H519" s="202">
        <v>840.16800000000001</v>
      </c>
      <c r="I519" s="203"/>
      <c r="J519" s="199"/>
      <c r="K519" s="199"/>
      <c r="L519" s="204"/>
      <c r="M519" s="205"/>
      <c r="N519" s="206"/>
      <c r="O519" s="206"/>
      <c r="P519" s="206"/>
      <c r="Q519" s="206"/>
      <c r="R519" s="206"/>
      <c r="S519" s="206"/>
      <c r="T519" s="207"/>
      <c r="AT519" s="208" t="s">
        <v>168</v>
      </c>
      <c r="AU519" s="208" t="s">
        <v>84</v>
      </c>
      <c r="AV519" s="12" t="s">
        <v>84</v>
      </c>
      <c r="AW519" s="12" t="s">
        <v>35</v>
      </c>
      <c r="AX519" s="12" t="s">
        <v>82</v>
      </c>
      <c r="AY519" s="208" t="s">
        <v>148</v>
      </c>
    </row>
    <row r="520" spans="2:65" s="1" customFormat="1" ht="22.5" customHeight="1">
      <c r="B520" s="33"/>
      <c r="C520" s="173" t="s">
        <v>848</v>
      </c>
      <c r="D520" s="173" t="s">
        <v>151</v>
      </c>
      <c r="E520" s="174" t="s">
        <v>849</v>
      </c>
      <c r="F520" s="175" t="s">
        <v>850</v>
      </c>
      <c r="G520" s="176" t="s">
        <v>179</v>
      </c>
      <c r="H520" s="177">
        <v>744.97</v>
      </c>
      <c r="I520" s="178"/>
      <c r="J520" s="179">
        <f>ROUND(I520*H520,2)</f>
        <v>0</v>
      </c>
      <c r="K520" s="175" t="s">
        <v>160</v>
      </c>
      <c r="L520" s="37"/>
      <c r="M520" s="180" t="s">
        <v>19</v>
      </c>
      <c r="N520" s="181" t="s">
        <v>45</v>
      </c>
      <c r="O520" s="59"/>
      <c r="P520" s="182">
        <f>O520*H520</f>
        <v>0</v>
      </c>
      <c r="Q520" s="182">
        <v>1.16E-3</v>
      </c>
      <c r="R520" s="182">
        <f>Q520*H520</f>
        <v>0.86416520000000008</v>
      </c>
      <c r="S520" s="182">
        <v>0</v>
      </c>
      <c r="T520" s="183">
        <f>S520*H520</f>
        <v>0</v>
      </c>
      <c r="AR520" s="16" t="s">
        <v>247</v>
      </c>
      <c r="AT520" s="16" t="s">
        <v>151</v>
      </c>
      <c r="AU520" s="16" t="s">
        <v>84</v>
      </c>
      <c r="AY520" s="16" t="s">
        <v>148</v>
      </c>
      <c r="BE520" s="184">
        <f>IF(N520="základní",J520,0)</f>
        <v>0</v>
      </c>
      <c r="BF520" s="184">
        <f>IF(N520="snížená",J520,0)</f>
        <v>0</v>
      </c>
      <c r="BG520" s="184">
        <f>IF(N520="zákl. přenesená",J520,0)</f>
        <v>0</v>
      </c>
      <c r="BH520" s="184">
        <f>IF(N520="sníž. přenesená",J520,0)</f>
        <v>0</v>
      </c>
      <c r="BI520" s="184">
        <f>IF(N520="nulová",J520,0)</f>
        <v>0</v>
      </c>
      <c r="BJ520" s="16" t="s">
        <v>82</v>
      </c>
      <c r="BK520" s="184">
        <f>ROUND(I520*H520,2)</f>
        <v>0</v>
      </c>
      <c r="BL520" s="16" t="s">
        <v>247</v>
      </c>
      <c r="BM520" s="16" t="s">
        <v>851</v>
      </c>
    </row>
    <row r="521" spans="2:65" s="1" customFormat="1" ht="107.25">
      <c r="B521" s="33"/>
      <c r="C521" s="34"/>
      <c r="D521" s="185" t="s">
        <v>181</v>
      </c>
      <c r="E521" s="34"/>
      <c r="F521" s="186" t="s">
        <v>852</v>
      </c>
      <c r="G521" s="34"/>
      <c r="H521" s="34"/>
      <c r="I521" s="102"/>
      <c r="J521" s="34"/>
      <c r="K521" s="34"/>
      <c r="L521" s="37"/>
      <c r="M521" s="187"/>
      <c r="N521" s="59"/>
      <c r="O521" s="59"/>
      <c r="P521" s="59"/>
      <c r="Q521" s="59"/>
      <c r="R521" s="59"/>
      <c r="S521" s="59"/>
      <c r="T521" s="60"/>
      <c r="AT521" s="16" t="s">
        <v>181</v>
      </c>
      <c r="AU521" s="16" t="s">
        <v>84</v>
      </c>
    </row>
    <row r="522" spans="2:65" s="11" customFormat="1" ht="11.25">
      <c r="B522" s="188"/>
      <c r="C522" s="189"/>
      <c r="D522" s="185" t="s">
        <v>168</v>
      </c>
      <c r="E522" s="190" t="s">
        <v>19</v>
      </c>
      <c r="F522" s="191" t="s">
        <v>853</v>
      </c>
      <c r="G522" s="189"/>
      <c r="H522" s="190" t="s">
        <v>19</v>
      </c>
      <c r="I522" s="192"/>
      <c r="J522" s="189"/>
      <c r="K522" s="189"/>
      <c r="L522" s="193"/>
      <c r="M522" s="194"/>
      <c r="N522" s="195"/>
      <c r="O522" s="195"/>
      <c r="P522" s="195"/>
      <c r="Q522" s="195"/>
      <c r="R522" s="195"/>
      <c r="S522" s="195"/>
      <c r="T522" s="196"/>
      <c r="AT522" s="197" t="s">
        <v>168</v>
      </c>
      <c r="AU522" s="197" t="s">
        <v>84</v>
      </c>
      <c r="AV522" s="11" t="s">
        <v>82</v>
      </c>
      <c r="AW522" s="11" t="s">
        <v>35</v>
      </c>
      <c r="AX522" s="11" t="s">
        <v>74</v>
      </c>
      <c r="AY522" s="197" t="s">
        <v>148</v>
      </c>
    </row>
    <row r="523" spans="2:65" s="12" customFormat="1" ht="11.25">
      <c r="B523" s="198"/>
      <c r="C523" s="199"/>
      <c r="D523" s="185" t="s">
        <v>168</v>
      </c>
      <c r="E523" s="200" t="s">
        <v>19</v>
      </c>
      <c r="F523" s="201" t="s">
        <v>854</v>
      </c>
      <c r="G523" s="199"/>
      <c r="H523" s="202">
        <v>744.97</v>
      </c>
      <c r="I523" s="203"/>
      <c r="J523" s="199"/>
      <c r="K523" s="199"/>
      <c r="L523" s="204"/>
      <c r="M523" s="205"/>
      <c r="N523" s="206"/>
      <c r="O523" s="206"/>
      <c r="P523" s="206"/>
      <c r="Q523" s="206"/>
      <c r="R523" s="206"/>
      <c r="S523" s="206"/>
      <c r="T523" s="207"/>
      <c r="AT523" s="208" t="s">
        <v>168</v>
      </c>
      <c r="AU523" s="208" t="s">
        <v>84</v>
      </c>
      <c r="AV523" s="12" t="s">
        <v>84</v>
      </c>
      <c r="AW523" s="12" t="s">
        <v>35</v>
      </c>
      <c r="AX523" s="12" t="s">
        <v>82</v>
      </c>
      <c r="AY523" s="208" t="s">
        <v>148</v>
      </c>
    </row>
    <row r="524" spans="2:65" s="1" customFormat="1" ht="22.5" customHeight="1">
      <c r="B524" s="33"/>
      <c r="C524" s="220" t="s">
        <v>855</v>
      </c>
      <c r="D524" s="220" t="s">
        <v>491</v>
      </c>
      <c r="E524" s="221" t="s">
        <v>856</v>
      </c>
      <c r="F524" s="222" t="s">
        <v>857</v>
      </c>
      <c r="G524" s="223" t="s">
        <v>179</v>
      </c>
      <c r="H524" s="224">
        <v>759.86900000000003</v>
      </c>
      <c r="I524" s="225"/>
      <c r="J524" s="226">
        <f>ROUND(I524*H524,2)</f>
        <v>0</v>
      </c>
      <c r="K524" s="222" t="s">
        <v>160</v>
      </c>
      <c r="L524" s="227"/>
      <c r="M524" s="228" t="s">
        <v>19</v>
      </c>
      <c r="N524" s="229" t="s">
        <v>45</v>
      </c>
      <c r="O524" s="59"/>
      <c r="P524" s="182">
        <f>O524*H524</f>
        <v>0</v>
      </c>
      <c r="Q524" s="182">
        <v>1E-3</v>
      </c>
      <c r="R524" s="182">
        <f>Q524*H524</f>
        <v>0.75986900000000002</v>
      </c>
      <c r="S524" s="182">
        <v>0</v>
      </c>
      <c r="T524" s="183">
        <f>S524*H524</f>
        <v>0</v>
      </c>
      <c r="AR524" s="16" t="s">
        <v>382</v>
      </c>
      <c r="AT524" s="16" t="s">
        <v>491</v>
      </c>
      <c r="AU524" s="16" t="s">
        <v>84</v>
      </c>
      <c r="AY524" s="16" t="s">
        <v>148</v>
      </c>
      <c r="BE524" s="184">
        <f>IF(N524="základní",J524,0)</f>
        <v>0</v>
      </c>
      <c r="BF524" s="184">
        <f>IF(N524="snížená",J524,0)</f>
        <v>0</v>
      </c>
      <c r="BG524" s="184">
        <f>IF(N524="zákl. přenesená",J524,0)</f>
        <v>0</v>
      </c>
      <c r="BH524" s="184">
        <f>IF(N524="sníž. přenesená",J524,0)</f>
        <v>0</v>
      </c>
      <c r="BI524" s="184">
        <f>IF(N524="nulová",J524,0)</f>
        <v>0</v>
      </c>
      <c r="BJ524" s="16" t="s">
        <v>82</v>
      </c>
      <c r="BK524" s="184">
        <f>ROUND(I524*H524,2)</f>
        <v>0</v>
      </c>
      <c r="BL524" s="16" t="s">
        <v>247</v>
      </c>
      <c r="BM524" s="16" t="s">
        <v>858</v>
      </c>
    </row>
    <row r="525" spans="2:65" s="12" customFormat="1" ht="11.25">
      <c r="B525" s="198"/>
      <c r="C525" s="199"/>
      <c r="D525" s="185" t="s">
        <v>168</v>
      </c>
      <c r="E525" s="199"/>
      <c r="F525" s="201" t="s">
        <v>859</v>
      </c>
      <c r="G525" s="199"/>
      <c r="H525" s="202">
        <v>759.86900000000003</v>
      </c>
      <c r="I525" s="203"/>
      <c r="J525" s="199"/>
      <c r="K525" s="199"/>
      <c r="L525" s="204"/>
      <c r="M525" s="205"/>
      <c r="N525" s="206"/>
      <c r="O525" s="206"/>
      <c r="P525" s="206"/>
      <c r="Q525" s="206"/>
      <c r="R525" s="206"/>
      <c r="S525" s="206"/>
      <c r="T525" s="207"/>
      <c r="AT525" s="208" t="s">
        <v>168</v>
      </c>
      <c r="AU525" s="208" t="s">
        <v>84</v>
      </c>
      <c r="AV525" s="12" t="s">
        <v>84</v>
      </c>
      <c r="AW525" s="12" t="s">
        <v>4</v>
      </c>
      <c r="AX525" s="12" t="s">
        <v>82</v>
      </c>
      <c r="AY525" s="208" t="s">
        <v>148</v>
      </c>
    </row>
    <row r="526" spans="2:65" s="1" customFormat="1" ht="22.5" customHeight="1">
      <c r="B526" s="33"/>
      <c r="C526" s="173" t="s">
        <v>860</v>
      </c>
      <c r="D526" s="173" t="s">
        <v>151</v>
      </c>
      <c r="E526" s="174" t="s">
        <v>849</v>
      </c>
      <c r="F526" s="175" t="s">
        <v>850</v>
      </c>
      <c r="G526" s="176" t="s">
        <v>179</v>
      </c>
      <c r="H526" s="177">
        <v>759.41499999999996</v>
      </c>
      <c r="I526" s="178"/>
      <c r="J526" s="179">
        <f>ROUND(I526*H526,2)</f>
        <v>0</v>
      </c>
      <c r="K526" s="175" t="s">
        <v>160</v>
      </c>
      <c r="L526" s="37"/>
      <c r="M526" s="180" t="s">
        <v>19</v>
      </c>
      <c r="N526" s="181" t="s">
        <v>45</v>
      </c>
      <c r="O526" s="59"/>
      <c r="P526" s="182">
        <f>O526*H526</f>
        <v>0</v>
      </c>
      <c r="Q526" s="182">
        <v>1.16E-3</v>
      </c>
      <c r="R526" s="182">
        <f>Q526*H526</f>
        <v>0.88092139999999997</v>
      </c>
      <c r="S526" s="182">
        <v>0</v>
      </c>
      <c r="T526" s="183">
        <f>S526*H526</f>
        <v>0</v>
      </c>
      <c r="AR526" s="16" t="s">
        <v>247</v>
      </c>
      <c r="AT526" s="16" t="s">
        <v>151</v>
      </c>
      <c r="AU526" s="16" t="s">
        <v>84</v>
      </c>
      <c r="AY526" s="16" t="s">
        <v>148</v>
      </c>
      <c r="BE526" s="184">
        <f>IF(N526="základní",J526,0)</f>
        <v>0</v>
      </c>
      <c r="BF526" s="184">
        <f>IF(N526="snížená",J526,0)</f>
        <v>0</v>
      </c>
      <c r="BG526" s="184">
        <f>IF(N526="zákl. přenesená",J526,0)</f>
        <v>0</v>
      </c>
      <c r="BH526" s="184">
        <f>IF(N526="sníž. přenesená",J526,0)</f>
        <v>0</v>
      </c>
      <c r="BI526" s="184">
        <f>IF(N526="nulová",J526,0)</f>
        <v>0</v>
      </c>
      <c r="BJ526" s="16" t="s">
        <v>82</v>
      </c>
      <c r="BK526" s="184">
        <f>ROUND(I526*H526,2)</f>
        <v>0</v>
      </c>
      <c r="BL526" s="16" t="s">
        <v>247</v>
      </c>
      <c r="BM526" s="16" t="s">
        <v>861</v>
      </c>
    </row>
    <row r="527" spans="2:65" s="1" customFormat="1" ht="107.25">
      <c r="B527" s="33"/>
      <c r="C527" s="34"/>
      <c r="D527" s="185" t="s">
        <v>181</v>
      </c>
      <c r="E527" s="34"/>
      <c r="F527" s="186" t="s">
        <v>852</v>
      </c>
      <c r="G527" s="34"/>
      <c r="H527" s="34"/>
      <c r="I527" s="102"/>
      <c r="J527" s="34"/>
      <c r="K527" s="34"/>
      <c r="L527" s="37"/>
      <c r="M527" s="187"/>
      <c r="N527" s="59"/>
      <c r="O527" s="59"/>
      <c r="P527" s="59"/>
      <c r="Q527" s="59"/>
      <c r="R527" s="59"/>
      <c r="S527" s="59"/>
      <c r="T527" s="60"/>
      <c r="AT527" s="16" t="s">
        <v>181</v>
      </c>
      <c r="AU527" s="16" t="s">
        <v>84</v>
      </c>
    </row>
    <row r="528" spans="2:65" s="11" customFormat="1" ht="11.25">
      <c r="B528" s="188"/>
      <c r="C528" s="189"/>
      <c r="D528" s="185" t="s">
        <v>168</v>
      </c>
      <c r="E528" s="190" t="s">
        <v>19</v>
      </c>
      <c r="F528" s="191" t="s">
        <v>862</v>
      </c>
      <c r="G528" s="189"/>
      <c r="H528" s="190" t="s">
        <v>19</v>
      </c>
      <c r="I528" s="192"/>
      <c r="J528" s="189"/>
      <c r="K528" s="189"/>
      <c r="L528" s="193"/>
      <c r="M528" s="194"/>
      <c r="N528" s="195"/>
      <c r="O528" s="195"/>
      <c r="P528" s="195"/>
      <c r="Q528" s="195"/>
      <c r="R528" s="195"/>
      <c r="S528" s="195"/>
      <c r="T528" s="196"/>
      <c r="AT528" s="197" t="s">
        <v>168</v>
      </c>
      <c r="AU528" s="197" t="s">
        <v>84</v>
      </c>
      <c r="AV528" s="11" t="s">
        <v>82</v>
      </c>
      <c r="AW528" s="11" t="s">
        <v>35</v>
      </c>
      <c r="AX528" s="11" t="s">
        <v>74</v>
      </c>
      <c r="AY528" s="197" t="s">
        <v>148</v>
      </c>
    </row>
    <row r="529" spans="2:65" s="12" customFormat="1" ht="11.25">
      <c r="B529" s="198"/>
      <c r="C529" s="199"/>
      <c r="D529" s="185" t="s">
        <v>168</v>
      </c>
      <c r="E529" s="200" t="s">
        <v>19</v>
      </c>
      <c r="F529" s="201" t="s">
        <v>863</v>
      </c>
      <c r="G529" s="199"/>
      <c r="H529" s="202">
        <v>759.41499999999996</v>
      </c>
      <c r="I529" s="203"/>
      <c r="J529" s="199"/>
      <c r="K529" s="199"/>
      <c r="L529" s="204"/>
      <c r="M529" s="205"/>
      <c r="N529" s="206"/>
      <c r="O529" s="206"/>
      <c r="P529" s="206"/>
      <c r="Q529" s="206"/>
      <c r="R529" s="206"/>
      <c r="S529" s="206"/>
      <c r="T529" s="207"/>
      <c r="AT529" s="208" t="s">
        <v>168</v>
      </c>
      <c r="AU529" s="208" t="s">
        <v>84</v>
      </c>
      <c r="AV529" s="12" t="s">
        <v>84</v>
      </c>
      <c r="AW529" s="12" t="s">
        <v>35</v>
      </c>
      <c r="AX529" s="12" t="s">
        <v>82</v>
      </c>
      <c r="AY529" s="208" t="s">
        <v>148</v>
      </c>
    </row>
    <row r="530" spans="2:65" s="1" customFormat="1" ht="22.5" customHeight="1">
      <c r="B530" s="33"/>
      <c r="C530" s="220" t="s">
        <v>864</v>
      </c>
      <c r="D530" s="220" t="s">
        <v>491</v>
      </c>
      <c r="E530" s="221" t="s">
        <v>865</v>
      </c>
      <c r="F530" s="222" t="s">
        <v>866</v>
      </c>
      <c r="G530" s="223" t="s">
        <v>179</v>
      </c>
      <c r="H530" s="224">
        <v>774.60299999999995</v>
      </c>
      <c r="I530" s="225"/>
      <c r="J530" s="226">
        <f>ROUND(I530*H530,2)</f>
        <v>0</v>
      </c>
      <c r="K530" s="222" t="s">
        <v>160</v>
      </c>
      <c r="L530" s="227"/>
      <c r="M530" s="228" t="s">
        <v>19</v>
      </c>
      <c r="N530" s="229" t="s">
        <v>45</v>
      </c>
      <c r="O530" s="59"/>
      <c r="P530" s="182">
        <f>O530*H530</f>
        <v>0</v>
      </c>
      <c r="Q530" s="182">
        <v>1E-3</v>
      </c>
      <c r="R530" s="182">
        <f>Q530*H530</f>
        <v>0.77460299999999993</v>
      </c>
      <c r="S530" s="182">
        <v>0</v>
      </c>
      <c r="T530" s="183">
        <f>S530*H530</f>
        <v>0</v>
      </c>
      <c r="AR530" s="16" t="s">
        <v>382</v>
      </c>
      <c r="AT530" s="16" t="s">
        <v>491</v>
      </c>
      <c r="AU530" s="16" t="s">
        <v>84</v>
      </c>
      <c r="AY530" s="16" t="s">
        <v>148</v>
      </c>
      <c r="BE530" s="184">
        <f>IF(N530="základní",J530,0)</f>
        <v>0</v>
      </c>
      <c r="BF530" s="184">
        <f>IF(N530="snížená",J530,0)</f>
        <v>0</v>
      </c>
      <c r="BG530" s="184">
        <f>IF(N530="zákl. přenesená",J530,0)</f>
        <v>0</v>
      </c>
      <c r="BH530" s="184">
        <f>IF(N530="sníž. přenesená",J530,0)</f>
        <v>0</v>
      </c>
      <c r="BI530" s="184">
        <f>IF(N530="nulová",J530,0)</f>
        <v>0</v>
      </c>
      <c r="BJ530" s="16" t="s">
        <v>82</v>
      </c>
      <c r="BK530" s="184">
        <f>ROUND(I530*H530,2)</f>
        <v>0</v>
      </c>
      <c r="BL530" s="16" t="s">
        <v>247</v>
      </c>
      <c r="BM530" s="16" t="s">
        <v>867</v>
      </c>
    </row>
    <row r="531" spans="2:65" s="12" customFormat="1" ht="11.25">
      <c r="B531" s="198"/>
      <c r="C531" s="199"/>
      <c r="D531" s="185" t="s">
        <v>168</v>
      </c>
      <c r="E531" s="199"/>
      <c r="F531" s="201" t="s">
        <v>868</v>
      </c>
      <c r="G531" s="199"/>
      <c r="H531" s="202">
        <v>774.60299999999995</v>
      </c>
      <c r="I531" s="203"/>
      <c r="J531" s="199"/>
      <c r="K531" s="199"/>
      <c r="L531" s="204"/>
      <c r="M531" s="205"/>
      <c r="N531" s="206"/>
      <c r="O531" s="206"/>
      <c r="P531" s="206"/>
      <c r="Q531" s="206"/>
      <c r="R531" s="206"/>
      <c r="S531" s="206"/>
      <c r="T531" s="207"/>
      <c r="AT531" s="208" t="s">
        <v>168</v>
      </c>
      <c r="AU531" s="208" t="s">
        <v>84</v>
      </c>
      <c r="AV531" s="12" t="s">
        <v>84</v>
      </c>
      <c r="AW531" s="12" t="s">
        <v>4</v>
      </c>
      <c r="AX531" s="12" t="s">
        <v>82</v>
      </c>
      <c r="AY531" s="208" t="s">
        <v>148</v>
      </c>
    </row>
    <row r="532" spans="2:65" s="1" customFormat="1" ht="22.5" customHeight="1">
      <c r="B532" s="33"/>
      <c r="C532" s="173" t="s">
        <v>869</v>
      </c>
      <c r="D532" s="173" t="s">
        <v>151</v>
      </c>
      <c r="E532" s="174" t="s">
        <v>870</v>
      </c>
      <c r="F532" s="175" t="s">
        <v>871</v>
      </c>
      <c r="G532" s="176" t="s">
        <v>179</v>
      </c>
      <c r="H532" s="177">
        <v>717.52</v>
      </c>
      <c r="I532" s="178"/>
      <c r="J532" s="179">
        <f>ROUND(I532*H532,2)</f>
        <v>0</v>
      </c>
      <c r="K532" s="175" t="s">
        <v>160</v>
      </c>
      <c r="L532" s="37"/>
      <c r="M532" s="180" t="s">
        <v>19</v>
      </c>
      <c r="N532" s="181" t="s">
        <v>45</v>
      </c>
      <c r="O532" s="59"/>
      <c r="P532" s="182">
        <f>O532*H532</f>
        <v>0</v>
      </c>
      <c r="Q532" s="182">
        <v>0</v>
      </c>
      <c r="R532" s="182">
        <f>Q532*H532</f>
        <v>0</v>
      </c>
      <c r="S532" s="182">
        <v>0</v>
      </c>
      <c r="T532" s="183">
        <f>S532*H532</f>
        <v>0</v>
      </c>
      <c r="AR532" s="16" t="s">
        <v>247</v>
      </c>
      <c r="AT532" s="16" t="s">
        <v>151</v>
      </c>
      <c r="AU532" s="16" t="s">
        <v>84</v>
      </c>
      <c r="AY532" s="16" t="s">
        <v>148</v>
      </c>
      <c r="BE532" s="184">
        <f>IF(N532="základní",J532,0)</f>
        <v>0</v>
      </c>
      <c r="BF532" s="184">
        <f>IF(N532="snížená",J532,0)</f>
        <v>0</v>
      </c>
      <c r="BG532" s="184">
        <f>IF(N532="zákl. přenesená",J532,0)</f>
        <v>0</v>
      </c>
      <c r="BH532" s="184">
        <f>IF(N532="sníž. přenesená",J532,0)</f>
        <v>0</v>
      </c>
      <c r="BI532" s="184">
        <f>IF(N532="nulová",J532,0)</f>
        <v>0</v>
      </c>
      <c r="BJ532" s="16" t="s">
        <v>82</v>
      </c>
      <c r="BK532" s="184">
        <f>ROUND(I532*H532,2)</f>
        <v>0</v>
      </c>
      <c r="BL532" s="16" t="s">
        <v>247</v>
      </c>
      <c r="BM532" s="16" t="s">
        <v>872</v>
      </c>
    </row>
    <row r="533" spans="2:65" s="1" customFormat="1" ht="107.25">
      <c r="B533" s="33"/>
      <c r="C533" s="34"/>
      <c r="D533" s="185" t="s">
        <v>181</v>
      </c>
      <c r="E533" s="34"/>
      <c r="F533" s="186" t="s">
        <v>852</v>
      </c>
      <c r="G533" s="34"/>
      <c r="H533" s="34"/>
      <c r="I533" s="102"/>
      <c r="J533" s="34"/>
      <c r="K533" s="34"/>
      <c r="L533" s="37"/>
      <c r="M533" s="187"/>
      <c r="N533" s="59"/>
      <c r="O533" s="59"/>
      <c r="P533" s="59"/>
      <c r="Q533" s="59"/>
      <c r="R533" s="59"/>
      <c r="S533" s="59"/>
      <c r="T533" s="60"/>
      <c r="AT533" s="16" t="s">
        <v>181</v>
      </c>
      <c r="AU533" s="16" t="s">
        <v>84</v>
      </c>
    </row>
    <row r="534" spans="2:65" s="11" customFormat="1" ht="11.25">
      <c r="B534" s="188"/>
      <c r="C534" s="189"/>
      <c r="D534" s="185" t="s">
        <v>168</v>
      </c>
      <c r="E534" s="190" t="s">
        <v>19</v>
      </c>
      <c r="F534" s="191" t="s">
        <v>873</v>
      </c>
      <c r="G534" s="189"/>
      <c r="H534" s="190" t="s">
        <v>19</v>
      </c>
      <c r="I534" s="192"/>
      <c r="J534" s="189"/>
      <c r="K534" s="189"/>
      <c r="L534" s="193"/>
      <c r="M534" s="194"/>
      <c r="N534" s="195"/>
      <c r="O534" s="195"/>
      <c r="P534" s="195"/>
      <c r="Q534" s="195"/>
      <c r="R534" s="195"/>
      <c r="S534" s="195"/>
      <c r="T534" s="196"/>
      <c r="AT534" s="197" t="s">
        <v>168</v>
      </c>
      <c r="AU534" s="197" t="s">
        <v>84</v>
      </c>
      <c r="AV534" s="11" t="s">
        <v>82</v>
      </c>
      <c r="AW534" s="11" t="s">
        <v>35</v>
      </c>
      <c r="AX534" s="11" t="s">
        <v>74</v>
      </c>
      <c r="AY534" s="197" t="s">
        <v>148</v>
      </c>
    </row>
    <row r="535" spans="2:65" s="12" customFormat="1" ht="11.25">
      <c r="B535" s="198"/>
      <c r="C535" s="199"/>
      <c r="D535" s="185" t="s">
        <v>168</v>
      </c>
      <c r="E535" s="200" t="s">
        <v>19</v>
      </c>
      <c r="F535" s="201" t="s">
        <v>874</v>
      </c>
      <c r="G535" s="199"/>
      <c r="H535" s="202">
        <v>717.52</v>
      </c>
      <c r="I535" s="203"/>
      <c r="J535" s="199"/>
      <c r="K535" s="199"/>
      <c r="L535" s="204"/>
      <c r="M535" s="205"/>
      <c r="N535" s="206"/>
      <c r="O535" s="206"/>
      <c r="P535" s="206"/>
      <c r="Q535" s="206"/>
      <c r="R535" s="206"/>
      <c r="S535" s="206"/>
      <c r="T535" s="207"/>
      <c r="AT535" s="208" t="s">
        <v>168</v>
      </c>
      <c r="AU535" s="208" t="s">
        <v>84</v>
      </c>
      <c r="AV535" s="12" t="s">
        <v>84</v>
      </c>
      <c r="AW535" s="12" t="s">
        <v>35</v>
      </c>
      <c r="AX535" s="12" t="s">
        <v>82</v>
      </c>
      <c r="AY535" s="208" t="s">
        <v>148</v>
      </c>
    </row>
    <row r="536" spans="2:65" s="1" customFormat="1" ht="16.5" customHeight="1">
      <c r="B536" s="33"/>
      <c r="C536" s="220" t="s">
        <v>875</v>
      </c>
      <c r="D536" s="220" t="s">
        <v>491</v>
      </c>
      <c r="E536" s="221" t="s">
        <v>876</v>
      </c>
      <c r="F536" s="222" t="s">
        <v>877</v>
      </c>
      <c r="G536" s="223" t="s">
        <v>179</v>
      </c>
      <c r="H536" s="224">
        <v>731.87</v>
      </c>
      <c r="I536" s="225"/>
      <c r="J536" s="226">
        <f>ROUND(I536*H536,2)</f>
        <v>0</v>
      </c>
      <c r="K536" s="222" t="s">
        <v>160</v>
      </c>
      <c r="L536" s="227"/>
      <c r="M536" s="228" t="s">
        <v>19</v>
      </c>
      <c r="N536" s="229" t="s">
        <v>45</v>
      </c>
      <c r="O536" s="59"/>
      <c r="P536" s="182">
        <f>O536*H536</f>
        <v>0</v>
      </c>
      <c r="Q536" s="182">
        <v>5.4000000000000003E-3</v>
      </c>
      <c r="R536" s="182">
        <f>Q536*H536</f>
        <v>3.9520980000000003</v>
      </c>
      <c r="S536" s="182">
        <v>0</v>
      </c>
      <c r="T536" s="183">
        <f>S536*H536</f>
        <v>0</v>
      </c>
      <c r="AR536" s="16" t="s">
        <v>382</v>
      </c>
      <c r="AT536" s="16" t="s">
        <v>491</v>
      </c>
      <c r="AU536" s="16" t="s">
        <v>84</v>
      </c>
      <c r="AY536" s="16" t="s">
        <v>148</v>
      </c>
      <c r="BE536" s="184">
        <f>IF(N536="základní",J536,0)</f>
        <v>0</v>
      </c>
      <c r="BF536" s="184">
        <f>IF(N536="snížená",J536,0)</f>
        <v>0</v>
      </c>
      <c r="BG536" s="184">
        <f>IF(N536="zákl. přenesená",J536,0)</f>
        <v>0</v>
      </c>
      <c r="BH536" s="184">
        <f>IF(N536="sníž. přenesená",J536,0)</f>
        <v>0</v>
      </c>
      <c r="BI536" s="184">
        <f>IF(N536="nulová",J536,0)</f>
        <v>0</v>
      </c>
      <c r="BJ536" s="16" t="s">
        <v>82</v>
      </c>
      <c r="BK536" s="184">
        <f>ROUND(I536*H536,2)</f>
        <v>0</v>
      </c>
      <c r="BL536" s="16" t="s">
        <v>247</v>
      </c>
      <c r="BM536" s="16" t="s">
        <v>878</v>
      </c>
    </row>
    <row r="537" spans="2:65" s="12" customFormat="1" ht="11.25">
      <c r="B537" s="198"/>
      <c r="C537" s="199"/>
      <c r="D537" s="185" t="s">
        <v>168</v>
      </c>
      <c r="E537" s="199"/>
      <c r="F537" s="201" t="s">
        <v>879</v>
      </c>
      <c r="G537" s="199"/>
      <c r="H537" s="202">
        <v>731.87</v>
      </c>
      <c r="I537" s="203"/>
      <c r="J537" s="199"/>
      <c r="K537" s="199"/>
      <c r="L537" s="204"/>
      <c r="M537" s="205"/>
      <c r="N537" s="206"/>
      <c r="O537" s="206"/>
      <c r="P537" s="206"/>
      <c r="Q537" s="206"/>
      <c r="R537" s="206"/>
      <c r="S537" s="206"/>
      <c r="T537" s="207"/>
      <c r="AT537" s="208" t="s">
        <v>168</v>
      </c>
      <c r="AU537" s="208" t="s">
        <v>84</v>
      </c>
      <c r="AV537" s="12" t="s">
        <v>84</v>
      </c>
      <c r="AW537" s="12" t="s">
        <v>4</v>
      </c>
      <c r="AX537" s="12" t="s">
        <v>82</v>
      </c>
      <c r="AY537" s="208" t="s">
        <v>148</v>
      </c>
    </row>
    <row r="538" spans="2:65" s="1" customFormat="1" ht="22.5" customHeight="1">
      <c r="B538" s="33"/>
      <c r="C538" s="173" t="s">
        <v>880</v>
      </c>
      <c r="D538" s="173" t="s">
        <v>151</v>
      </c>
      <c r="E538" s="174" t="s">
        <v>881</v>
      </c>
      <c r="F538" s="175" t="s">
        <v>882</v>
      </c>
      <c r="G538" s="176" t="s">
        <v>179</v>
      </c>
      <c r="H538" s="177">
        <v>717.52</v>
      </c>
      <c r="I538" s="178"/>
      <c r="J538" s="179">
        <f>ROUND(I538*H538,2)</f>
        <v>0</v>
      </c>
      <c r="K538" s="175" t="s">
        <v>160</v>
      </c>
      <c r="L538" s="37"/>
      <c r="M538" s="180" t="s">
        <v>19</v>
      </c>
      <c r="N538" s="181" t="s">
        <v>45</v>
      </c>
      <c r="O538" s="59"/>
      <c r="P538" s="182">
        <f>O538*H538</f>
        <v>0</v>
      </c>
      <c r="Q538" s="182">
        <v>8.0000000000000007E-5</v>
      </c>
      <c r="R538" s="182">
        <f>Q538*H538</f>
        <v>5.7401600000000004E-2</v>
      </c>
      <c r="S538" s="182">
        <v>0</v>
      </c>
      <c r="T538" s="183">
        <f>S538*H538</f>
        <v>0</v>
      </c>
      <c r="AR538" s="16" t="s">
        <v>247</v>
      </c>
      <c r="AT538" s="16" t="s">
        <v>151</v>
      </c>
      <c r="AU538" s="16" t="s">
        <v>84</v>
      </c>
      <c r="AY538" s="16" t="s">
        <v>148</v>
      </c>
      <c r="BE538" s="184">
        <f>IF(N538="základní",J538,0)</f>
        <v>0</v>
      </c>
      <c r="BF538" s="184">
        <f>IF(N538="snížená",J538,0)</f>
        <v>0</v>
      </c>
      <c r="BG538" s="184">
        <f>IF(N538="zákl. přenesená",J538,0)</f>
        <v>0</v>
      </c>
      <c r="BH538" s="184">
        <f>IF(N538="sníž. přenesená",J538,0)</f>
        <v>0</v>
      </c>
      <c r="BI538" s="184">
        <f>IF(N538="nulová",J538,0)</f>
        <v>0</v>
      </c>
      <c r="BJ538" s="16" t="s">
        <v>82</v>
      </c>
      <c r="BK538" s="184">
        <f>ROUND(I538*H538,2)</f>
        <v>0</v>
      </c>
      <c r="BL538" s="16" t="s">
        <v>247</v>
      </c>
      <c r="BM538" s="16" t="s">
        <v>883</v>
      </c>
    </row>
    <row r="539" spans="2:65" s="1" customFormat="1" ht="107.25">
      <c r="B539" s="33"/>
      <c r="C539" s="34"/>
      <c r="D539" s="185" t="s">
        <v>181</v>
      </c>
      <c r="E539" s="34"/>
      <c r="F539" s="186" t="s">
        <v>852</v>
      </c>
      <c r="G539" s="34"/>
      <c r="H539" s="34"/>
      <c r="I539" s="102"/>
      <c r="J539" s="34"/>
      <c r="K539" s="34"/>
      <c r="L539" s="37"/>
      <c r="M539" s="187"/>
      <c r="N539" s="59"/>
      <c r="O539" s="59"/>
      <c r="P539" s="59"/>
      <c r="Q539" s="59"/>
      <c r="R539" s="59"/>
      <c r="S539" s="59"/>
      <c r="T539" s="60"/>
      <c r="AT539" s="16" t="s">
        <v>181</v>
      </c>
      <c r="AU539" s="16" t="s">
        <v>84</v>
      </c>
    </row>
    <row r="540" spans="2:65" s="12" customFormat="1" ht="11.25">
      <c r="B540" s="198"/>
      <c r="C540" s="199"/>
      <c r="D540" s="185" t="s">
        <v>168</v>
      </c>
      <c r="E540" s="200" t="s">
        <v>19</v>
      </c>
      <c r="F540" s="201" t="s">
        <v>874</v>
      </c>
      <c r="G540" s="199"/>
      <c r="H540" s="202">
        <v>717.52</v>
      </c>
      <c r="I540" s="203"/>
      <c r="J540" s="199"/>
      <c r="K540" s="199"/>
      <c r="L540" s="204"/>
      <c r="M540" s="205"/>
      <c r="N540" s="206"/>
      <c r="O540" s="206"/>
      <c r="P540" s="206"/>
      <c r="Q540" s="206"/>
      <c r="R540" s="206"/>
      <c r="S540" s="206"/>
      <c r="T540" s="207"/>
      <c r="AT540" s="208" t="s">
        <v>168</v>
      </c>
      <c r="AU540" s="208" t="s">
        <v>84</v>
      </c>
      <c r="AV540" s="12" t="s">
        <v>84</v>
      </c>
      <c r="AW540" s="12" t="s">
        <v>35</v>
      </c>
      <c r="AX540" s="12" t="s">
        <v>82</v>
      </c>
      <c r="AY540" s="208" t="s">
        <v>148</v>
      </c>
    </row>
    <row r="541" spans="2:65" s="1" customFormat="1" ht="22.5" customHeight="1">
      <c r="B541" s="33"/>
      <c r="C541" s="173" t="s">
        <v>884</v>
      </c>
      <c r="D541" s="173" t="s">
        <v>151</v>
      </c>
      <c r="E541" s="174" t="s">
        <v>885</v>
      </c>
      <c r="F541" s="175" t="s">
        <v>886</v>
      </c>
      <c r="G541" s="176" t="s">
        <v>188</v>
      </c>
      <c r="H541" s="177">
        <v>7.2889999999999997</v>
      </c>
      <c r="I541" s="178"/>
      <c r="J541" s="179">
        <f>ROUND(I541*H541,2)</f>
        <v>0</v>
      </c>
      <c r="K541" s="175" t="s">
        <v>160</v>
      </c>
      <c r="L541" s="37"/>
      <c r="M541" s="180" t="s">
        <v>19</v>
      </c>
      <c r="N541" s="181" t="s">
        <v>45</v>
      </c>
      <c r="O541" s="59"/>
      <c r="P541" s="182">
        <f>O541*H541</f>
        <v>0</v>
      </c>
      <c r="Q541" s="182">
        <v>0</v>
      </c>
      <c r="R541" s="182">
        <f>Q541*H541</f>
        <v>0</v>
      </c>
      <c r="S541" s="182">
        <v>0</v>
      </c>
      <c r="T541" s="183">
        <f>S541*H541</f>
        <v>0</v>
      </c>
      <c r="AR541" s="16" t="s">
        <v>247</v>
      </c>
      <c r="AT541" s="16" t="s">
        <v>151</v>
      </c>
      <c r="AU541" s="16" t="s">
        <v>84</v>
      </c>
      <c r="AY541" s="16" t="s">
        <v>148</v>
      </c>
      <c r="BE541" s="184">
        <f>IF(N541="základní",J541,0)</f>
        <v>0</v>
      </c>
      <c r="BF541" s="184">
        <f>IF(N541="snížená",J541,0)</f>
        <v>0</v>
      </c>
      <c r="BG541" s="184">
        <f>IF(N541="zákl. přenesená",J541,0)</f>
        <v>0</v>
      </c>
      <c r="BH541" s="184">
        <f>IF(N541="sníž. přenesená",J541,0)</f>
        <v>0</v>
      </c>
      <c r="BI541" s="184">
        <f>IF(N541="nulová",J541,0)</f>
        <v>0</v>
      </c>
      <c r="BJ541" s="16" t="s">
        <v>82</v>
      </c>
      <c r="BK541" s="184">
        <f>ROUND(I541*H541,2)</f>
        <v>0</v>
      </c>
      <c r="BL541" s="16" t="s">
        <v>247</v>
      </c>
      <c r="BM541" s="16" t="s">
        <v>887</v>
      </c>
    </row>
    <row r="542" spans="2:65" s="1" customFormat="1" ht="78">
      <c r="B542" s="33"/>
      <c r="C542" s="34"/>
      <c r="D542" s="185" t="s">
        <v>181</v>
      </c>
      <c r="E542" s="34"/>
      <c r="F542" s="186" t="s">
        <v>888</v>
      </c>
      <c r="G542" s="34"/>
      <c r="H542" s="34"/>
      <c r="I542" s="102"/>
      <c r="J542" s="34"/>
      <c r="K542" s="34"/>
      <c r="L542" s="37"/>
      <c r="M542" s="187"/>
      <c r="N542" s="59"/>
      <c r="O542" s="59"/>
      <c r="P542" s="59"/>
      <c r="Q542" s="59"/>
      <c r="R542" s="59"/>
      <c r="S542" s="59"/>
      <c r="T542" s="60"/>
      <c r="AT542" s="16" t="s">
        <v>181</v>
      </c>
      <c r="AU542" s="16" t="s">
        <v>84</v>
      </c>
    </row>
    <row r="543" spans="2:65" s="10" customFormat="1" ht="22.9" customHeight="1">
      <c r="B543" s="157"/>
      <c r="C543" s="158"/>
      <c r="D543" s="159" t="s">
        <v>73</v>
      </c>
      <c r="E543" s="171" t="s">
        <v>889</v>
      </c>
      <c r="F543" s="171" t="s">
        <v>890</v>
      </c>
      <c r="G543" s="158"/>
      <c r="H543" s="158"/>
      <c r="I543" s="161"/>
      <c r="J543" s="172">
        <f>BK543</f>
        <v>0</v>
      </c>
      <c r="K543" s="158"/>
      <c r="L543" s="163"/>
      <c r="M543" s="164"/>
      <c r="N543" s="165"/>
      <c r="O543" s="165"/>
      <c r="P543" s="166">
        <f>SUM(P544:P575)</f>
        <v>0</v>
      </c>
      <c r="Q543" s="165"/>
      <c r="R543" s="166">
        <f>SUM(R544:R575)</f>
        <v>20.604568069999999</v>
      </c>
      <c r="S543" s="165"/>
      <c r="T543" s="167">
        <f>SUM(T544:T575)</f>
        <v>6.6214512000000001</v>
      </c>
      <c r="AR543" s="168" t="s">
        <v>84</v>
      </c>
      <c r="AT543" s="169" t="s">
        <v>73</v>
      </c>
      <c r="AU543" s="169" t="s">
        <v>82</v>
      </c>
      <c r="AY543" s="168" t="s">
        <v>148</v>
      </c>
      <c r="BK543" s="170">
        <f>SUM(BK544:BK575)</f>
        <v>0</v>
      </c>
    </row>
    <row r="544" spans="2:65" s="1" customFormat="1" ht="16.5" customHeight="1">
      <c r="B544" s="33"/>
      <c r="C544" s="173" t="s">
        <v>891</v>
      </c>
      <c r="D544" s="173" t="s">
        <v>151</v>
      </c>
      <c r="E544" s="174" t="s">
        <v>892</v>
      </c>
      <c r="F544" s="175" t="s">
        <v>893</v>
      </c>
      <c r="G544" s="176" t="s">
        <v>179</v>
      </c>
      <c r="H544" s="177">
        <v>47.366999999999997</v>
      </c>
      <c r="I544" s="178"/>
      <c r="J544" s="179">
        <f>ROUND(I544*H544,2)</f>
        <v>0</v>
      </c>
      <c r="K544" s="175" t="s">
        <v>19</v>
      </c>
      <c r="L544" s="37"/>
      <c r="M544" s="180" t="s">
        <v>19</v>
      </c>
      <c r="N544" s="181" t="s">
        <v>45</v>
      </c>
      <c r="O544" s="59"/>
      <c r="P544" s="182">
        <f>O544*H544</f>
        <v>0</v>
      </c>
      <c r="Q544" s="182">
        <v>0</v>
      </c>
      <c r="R544" s="182">
        <f>Q544*H544</f>
        <v>0</v>
      </c>
      <c r="S544" s="182">
        <v>0</v>
      </c>
      <c r="T544" s="183">
        <f>S544*H544</f>
        <v>0</v>
      </c>
      <c r="AR544" s="16" t="s">
        <v>247</v>
      </c>
      <c r="AT544" s="16" t="s">
        <v>151</v>
      </c>
      <c r="AU544" s="16" t="s">
        <v>84</v>
      </c>
      <c r="AY544" s="16" t="s">
        <v>148</v>
      </c>
      <c r="BE544" s="184">
        <f>IF(N544="základní",J544,0)</f>
        <v>0</v>
      </c>
      <c r="BF544" s="184">
        <f>IF(N544="snížená",J544,0)</f>
        <v>0</v>
      </c>
      <c r="BG544" s="184">
        <f>IF(N544="zákl. přenesená",J544,0)</f>
        <v>0</v>
      </c>
      <c r="BH544" s="184">
        <f>IF(N544="sníž. přenesená",J544,0)</f>
        <v>0</v>
      </c>
      <c r="BI544" s="184">
        <f>IF(N544="nulová",J544,0)</f>
        <v>0</v>
      </c>
      <c r="BJ544" s="16" t="s">
        <v>82</v>
      </c>
      <c r="BK544" s="184">
        <f>ROUND(I544*H544,2)</f>
        <v>0</v>
      </c>
      <c r="BL544" s="16" t="s">
        <v>247</v>
      </c>
      <c r="BM544" s="16" t="s">
        <v>894</v>
      </c>
    </row>
    <row r="545" spans="2:65" s="1" customFormat="1" ht="19.5">
      <c r="B545" s="33"/>
      <c r="C545" s="34"/>
      <c r="D545" s="185" t="s">
        <v>162</v>
      </c>
      <c r="E545" s="34"/>
      <c r="F545" s="186" t="s">
        <v>895</v>
      </c>
      <c r="G545" s="34"/>
      <c r="H545" s="34"/>
      <c r="I545" s="102"/>
      <c r="J545" s="34"/>
      <c r="K545" s="34"/>
      <c r="L545" s="37"/>
      <c r="M545" s="187"/>
      <c r="N545" s="59"/>
      <c r="O545" s="59"/>
      <c r="P545" s="59"/>
      <c r="Q545" s="59"/>
      <c r="R545" s="59"/>
      <c r="S545" s="59"/>
      <c r="T545" s="60"/>
      <c r="AT545" s="16" t="s">
        <v>162</v>
      </c>
      <c r="AU545" s="16" t="s">
        <v>84</v>
      </c>
    </row>
    <row r="546" spans="2:65" s="11" customFormat="1" ht="11.25">
      <c r="B546" s="188"/>
      <c r="C546" s="189"/>
      <c r="D546" s="185" t="s">
        <v>168</v>
      </c>
      <c r="E546" s="190" t="s">
        <v>19</v>
      </c>
      <c r="F546" s="191" t="s">
        <v>896</v>
      </c>
      <c r="G546" s="189"/>
      <c r="H546" s="190" t="s">
        <v>19</v>
      </c>
      <c r="I546" s="192"/>
      <c r="J546" s="189"/>
      <c r="K546" s="189"/>
      <c r="L546" s="193"/>
      <c r="M546" s="194"/>
      <c r="N546" s="195"/>
      <c r="O546" s="195"/>
      <c r="P546" s="195"/>
      <c r="Q546" s="195"/>
      <c r="R546" s="195"/>
      <c r="S546" s="195"/>
      <c r="T546" s="196"/>
      <c r="AT546" s="197" t="s">
        <v>168</v>
      </c>
      <c r="AU546" s="197" t="s">
        <v>84</v>
      </c>
      <c r="AV546" s="11" t="s">
        <v>82</v>
      </c>
      <c r="AW546" s="11" t="s">
        <v>35</v>
      </c>
      <c r="AX546" s="11" t="s">
        <v>74</v>
      </c>
      <c r="AY546" s="197" t="s">
        <v>148</v>
      </c>
    </row>
    <row r="547" spans="2:65" s="12" customFormat="1" ht="11.25">
      <c r="B547" s="198"/>
      <c r="C547" s="199"/>
      <c r="D547" s="185" t="s">
        <v>168</v>
      </c>
      <c r="E547" s="200" t="s">
        <v>19</v>
      </c>
      <c r="F547" s="201" t="s">
        <v>897</v>
      </c>
      <c r="G547" s="199"/>
      <c r="H547" s="202">
        <v>17.367000000000001</v>
      </c>
      <c r="I547" s="203"/>
      <c r="J547" s="199"/>
      <c r="K547" s="199"/>
      <c r="L547" s="204"/>
      <c r="M547" s="205"/>
      <c r="N547" s="206"/>
      <c r="O547" s="206"/>
      <c r="P547" s="206"/>
      <c r="Q547" s="206"/>
      <c r="R547" s="206"/>
      <c r="S547" s="206"/>
      <c r="T547" s="207"/>
      <c r="AT547" s="208" t="s">
        <v>168</v>
      </c>
      <c r="AU547" s="208" t="s">
        <v>84</v>
      </c>
      <c r="AV547" s="12" t="s">
        <v>84</v>
      </c>
      <c r="AW547" s="12" t="s">
        <v>35</v>
      </c>
      <c r="AX547" s="12" t="s">
        <v>74</v>
      </c>
      <c r="AY547" s="208" t="s">
        <v>148</v>
      </c>
    </row>
    <row r="548" spans="2:65" s="11" customFormat="1" ht="11.25">
      <c r="B548" s="188"/>
      <c r="C548" s="189"/>
      <c r="D548" s="185" t="s">
        <v>168</v>
      </c>
      <c r="E548" s="190" t="s">
        <v>19</v>
      </c>
      <c r="F548" s="191" t="s">
        <v>898</v>
      </c>
      <c r="G548" s="189"/>
      <c r="H548" s="190" t="s">
        <v>19</v>
      </c>
      <c r="I548" s="192"/>
      <c r="J548" s="189"/>
      <c r="K548" s="189"/>
      <c r="L548" s="193"/>
      <c r="M548" s="194"/>
      <c r="N548" s="195"/>
      <c r="O548" s="195"/>
      <c r="P548" s="195"/>
      <c r="Q548" s="195"/>
      <c r="R548" s="195"/>
      <c r="S548" s="195"/>
      <c r="T548" s="196"/>
      <c r="AT548" s="197" t="s">
        <v>168</v>
      </c>
      <c r="AU548" s="197" t="s">
        <v>84</v>
      </c>
      <c r="AV548" s="11" t="s">
        <v>82</v>
      </c>
      <c r="AW548" s="11" t="s">
        <v>35</v>
      </c>
      <c r="AX548" s="11" t="s">
        <v>74</v>
      </c>
      <c r="AY548" s="197" t="s">
        <v>148</v>
      </c>
    </row>
    <row r="549" spans="2:65" s="12" customFormat="1" ht="11.25">
      <c r="B549" s="198"/>
      <c r="C549" s="199"/>
      <c r="D549" s="185" t="s">
        <v>168</v>
      </c>
      <c r="E549" s="200" t="s">
        <v>19</v>
      </c>
      <c r="F549" s="201" t="s">
        <v>899</v>
      </c>
      <c r="G549" s="199"/>
      <c r="H549" s="202">
        <v>30</v>
      </c>
      <c r="I549" s="203"/>
      <c r="J549" s="199"/>
      <c r="K549" s="199"/>
      <c r="L549" s="204"/>
      <c r="M549" s="205"/>
      <c r="N549" s="206"/>
      <c r="O549" s="206"/>
      <c r="P549" s="206"/>
      <c r="Q549" s="206"/>
      <c r="R549" s="206"/>
      <c r="S549" s="206"/>
      <c r="T549" s="207"/>
      <c r="AT549" s="208" t="s">
        <v>168</v>
      </c>
      <c r="AU549" s="208" t="s">
        <v>84</v>
      </c>
      <c r="AV549" s="12" t="s">
        <v>84</v>
      </c>
      <c r="AW549" s="12" t="s">
        <v>35</v>
      </c>
      <c r="AX549" s="12" t="s">
        <v>74</v>
      </c>
      <c r="AY549" s="208" t="s">
        <v>148</v>
      </c>
    </row>
    <row r="550" spans="2:65" s="13" customFormat="1" ht="11.25">
      <c r="B550" s="209"/>
      <c r="C550" s="210"/>
      <c r="D550" s="185" t="s">
        <v>168</v>
      </c>
      <c r="E550" s="211" t="s">
        <v>19</v>
      </c>
      <c r="F550" s="212" t="s">
        <v>275</v>
      </c>
      <c r="G550" s="210"/>
      <c r="H550" s="213">
        <v>47.366999999999997</v>
      </c>
      <c r="I550" s="214"/>
      <c r="J550" s="210"/>
      <c r="K550" s="210"/>
      <c r="L550" s="215"/>
      <c r="M550" s="216"/>
      <c r="N550" s="217"/>
      <c r="O550" s="217"/>
      <c r="P550" s="217"/>
      <c r="Q550" s="217"/>
      <c r="R550" s="217"/>
      <c r="S550" s="217"/>
      <c r="T550" s="218"/>
      <c r="AT550" s="219" t="s">
        <v>168</v>
      </c>
      <c r="AU550" s="219" t="s">
        <v>84</v>
      </c>
      <c r="AV550" s="13" t="s">
        <v>155</v>
      </c>
      <c r="AW550" s="13" t="s">
        <v>35</v>
      </c>
      <c r="AX550" s="13" t="s">
        <v>82</v>
      </c>
      <c r="AY550" s="219" t="s">
        <v>148</v>
      </c>
    </row>
    <row r="551" spans="2:65" s="1" customFormat="1" ht="16.5" customHeight="1">
      <c r="B551" s="33"/>
      <c r="C551" s="220" t="s">
        <v>900</v>
      </c>
      <c r="D551" s="220" t="s">
        <v>491</v>
      </c>
      <c r="E551" s="221" t="s">
        <v>901</v>
      </c>
      <c r="F551" s="222" t="s">
        <v>902</v>
      </c>
      <c r="G551" s="223" t="s">
        <v>179</v>
      </c>
      <c r="H551" s="224">
        <v>47.366999999999997</v>
      </c>
      <c r="I551" s="225"/>
      <c r="J551" s="226">
        <f>ROUND(I551*H551,2)</f>
        <v>0</v>
      </c>
      <c r="K551" s="222" t="s">
        <v>160</v>
      </c>
      <c r="L551" s="227"/>
      <c r="M551" s="228" t="s">
        <v>19</v>
      </c>
      <c r="N551" s="229" t="s">
        <v>45</v>
      </c>
      <c r="O551" s="59"/>
      <c r="P551" s="182">
        <f>O551*H551</f>
        <v>0</v>
      </c>
      <c r="Q551" s="182">
        <v>1.2800000000000001E-2</v>
      </c>
      <c r="R551" s="182">
        <f>Q551*H551</f>
        <v>0.60629759999999999</v>
      </c>
      <c r="S551" s="182">
        <v>0</v>
      </c>
      <c r="T551" s="183">
        <f>S551*H551</f>
        <v>0</v>
      </c>
      <c r="AR551" s="16" t="s">
        <v>382</v>
      </c>
      <c r="AT551" s="16" t="s">
        <v>491</v>
      </c>
      <c r="AU551" s="16" t="s">
        <v>84</v>
      </c>
      <c r="AY551" s="16" t="s">
        <v>148</v>
      </c>
      <c r="BE551" s="184">
        <f>IF(N551="základní",J551,0)</f>
        <v>0</v>
      </c>
      <c r="BF551" s="184">
        <f>IF(N551="snížená",J551,0)</f>
        <v>0</v>
      </c>
      <c r="BG551" s="184">
        <f>IF(N551="zákl. přenesená",J551,0)</f>
        <v>0</v>
      </c>
      <c r="BH551" s="184">
        <f>IF(N551="sníž. přenesená",J551,0)</f>
        <v>0</v>
      </c>
      <c r="BI551" s="184">
        <f>IF(N551="nulová",J551,0)</f>
        <v>0</v>
      </c>
      <c r="BJ551" s="16" t="s">
        <v>82</v>
      </c>
      <c r="BK551" s="184">
        <f>ROUND(I551*H551,2)</f>
        <v>0</v>
      </c>
      <c r="BL551" s="16" t="s">
        <v>247</v>
      </c>
      <c r="BM551" s="16" t="s">
        <v>903</v>
      </c>
    </row>
    <row r="552" spans="2:65" s="1" customFormat="1" ht="16.5" customHeight="1">
      <c r="B552" s="33"/>
      <c r="C552" s="173" t="s">
        <v>904</v>
      </c>
      <c r="D552" s="173" t="s">
        <v>151</v>
      </c>
      <c r="E552" s="174" t="s">
        <v>905</v>
      </c>
      <c r="F552" s="175" t="s">
        <v>906</v>
      </c>
      <c r="G552" s="176" t="s">
        <v>399</v>
      </c>
      <c r="H552" s="177">
        <v>68</v>
      </c>
      <c r="I552" s="178"/>
      <c r="J552" s="179">
        <f>ROUND(I552*H552,2)</f>
        <v>0</v>
      </c>
      <c r="K552" s="175" t="s">
        <v>19</v>
      </c>
      <c r="L552" s="37"/>
      <c r="M552" s="180" t="s">
        <v>19</v>
      </c>
      <c r="N552" s="181" t="s">
        <v>45</v>
      </c>
      <c r="O552" s="59"/>
      <c r="P552" s="182">
        <f>O552*H552</f>
        <v>0</v>
      </c>
      <c r="Q552" s="182">
        <v>0</v>
      </c>
      <c r="R552" s="182">
        <f>Q552*H552</f>
        <v>0</v>
      </c>
      <c r="S552" s="182">
        <v>0</v>
      </c>
      <c r="T552" s="183">
        <f>S552*H552</f>
        <v>0</v>
      </c>
      <c r="AR552" s="16" t="s">
        <v>247</v>
      </c>
      <c r="AT552" s="16" t="s">
        <v>151</v>
      </c>
      <c r="AU552" s="16" t="s">
        <v>84</v>
      </c>
      <c r="AY552" s="16" t="s">
        <v>148</v>
      </c>
      <c r="BE552" s="184">
        <f>IF(N552="základní",J552,0)</f>
        <v>0</v>
      </c>
      <c r="BF552" s="184">
        <f>IF(N552="snížená",J552,0)</f>
        <v>0</v>
      </c>
      <c r="BG552" s="184">
        <f>IF(N552="zákl. přenesená",J552,0)</f>
        <v>0</v>
      </c>
      <c r="BH552" s="184">
        <f>IF(N552="sníž. přenesená",J552,0)</f>
        <v>0</v>
      </c>
      <c r="BI552" s="184">
        <f>IF(N552="nulová",J552,0)</f>
        <v>0</v>
      </c>
      <c r="BJ552" s="16" t="s">
        <v>82</v>
      </c>
      <c r="BK552" s="184">
        <f>ROUND(I552*H552,2)</f>
        <v>0</v>
      </c>
      <c r="BL552" s="16" t="s">
        <v>247</v>
      </c>
      <c r="BM552" s="16" t="s">
        <v>907</v>
      </c>
    </row>
    <row r="553" spans="2:65" s="1" customFormat="1" ht="16.5" customHeight="1">
      <c r="B553" s="33"/>
      <c r="C553" s="173" t="s">
        <v>908</v>
      </c>
      <c r="D553" s="173" t="s">
        <v>151</v>
      </c>
      <c r="E553" s="174" t="s">
        <v>909</v>
      </c>
      <c r="F553" s="175" t="s">
        <v>910</v>
      </c>
      <c r="G553" s="176" t="s">
        <v>399</v>
      </c>
      <c r="H553" s="177">
        <v>31</v>
      </c>
      <c r="I553" s="178"/>
      <c r="J553" s="179">
        <f>ROUND(I553*H553,2)</f>
        <v>0</v>
      </c>
      <c r="K553" s="175" t="s">
        <v>19</v>
      </c>
      <c r="L553" s="37"/>
      <c r="M553" s="180" t="s">
        <v>19</v>
      </c>
      <c r="N553" s="181" t="s">
        <v>45</v>
      </c>
      <c r="O553" s="59"/>
      <c r="P553" s="182">
        <f>O553*H553</f>
        <v>0</v>
      </c>
      <c r="Q553" s="182">
        <v>0</v>
      </c>
      <c r="R553" s="182">
        <f>Q553*H553</f>
        <v>0</v>
      </c>
      <c r="S553" s="182">
        <v>0</v>
      </c>
      <c r="T553" s="183">
        <f>S553*H553</f>
        <v>0</v>
      </c>
      <c r="AR553" s="16" t="s">
        <v>247</v>
      </c>
      <c r="AT553" s="16" t="s">
        <v>151</v>
      </c>
      <c r="AU553" s="16" t="s">
        <v>84</v>
      </c>
      <c r="AY553" s="16" t="s">
        <v>148</v>
      </c>
      <c r="BE553" s="184">
        <f>IF(N553="základní",J553,0)</f>
        <v>0</v>
      </c>
      <c r="BF553" s="184">
        <f>IF(N553="snížená",J553,0)</f>
        <v>0</v>
      </c>
      <c r="BG553" s="184">
        <f>IF(N553="zákl. přenesená",J553,0)</f>
        <v>0</v>
      </c>
      <c r="BH553" s="184">
        <f>IF(N553="sníž. přenesená",J553,0)</f>
        <v>0</v>
      </c>
      <c r="BI553" s="184">
        <f>IF(N553="nulová",J553,0)</f>
        <v>0</v>
      </c>
      <c r="BJ553" s="16" t="s">
        <v>82</v>
      </c>
      <c r="BK553" s="184">
        <f>ROUND(I553*H553,2)</f>
        <v>0</v>
      </c>
      <c r="BL553" s="16" t="s">
        <v>247</v>
      </c>
      <c r="BM553" s="16" t="s">
        <v>911</v>
      </c>
    </row>
    <row r="554" spans="2:65" s="1" customFormat="1" ht="22.5" customHeight="1">
      <c r="B554" s="33"/>
      <c r="C554" s="173" t="s">
        <v>912</v>
      </c>
      <c r="D554" s="173" t="s">
        <v>151</v>
      </c>
      <c r="E554" s="174" t="s">
        <v>913</v>
      </c>
      <c r="F554" s="175" t="s">
        <v>914</v>
      </c>
      <c r="G554" s="176" t="s">
        <v>179</v>
      </c>
      <c r="H554" s="177">
        <v>765.04899999999998</v>
      </c>
      <c r="I554" s="178"/>
      <c r="J554" s="179">
        <f>ROUND(I554*H554,2)</f>
        <v>0</v>
      </c>
      <c r="K554" s="175" t="s">
        <v>160</v>
      </c>
      <c r="L554" s="37"/>
      <c r="M554" s="180" t="s">
        <v>19</v>
      </c>
      <c r="N554" s="181" t="s">
        <v>45</v>
      </c>
      <c r="O554" s="59"/>
      <c r="P554" s="182">
        <f>O554*H554</f>
        <v>0</v>
      </c>
      <c r="Q554" s="182">
        <v>1.423E-2</v>
      </c>
      <c r="R554" s="182">
        <f>Q554*H554</f>
        <v>10.886647269999999</v>
      </c>
      <c r="S554" s="182">
        <v>0</v>
      </c>
      <c r="T554" s="183">
        <f>S554*H554</f>
        <v>0</v>
      </c>
      <c r="AR554" s="16" t="s">
        <v>247</v>
      </c>
      <c r="AT554" s="16" t="s">
        <v>151</v>
      </c>
      <c r="AU554" s="16" t="s">
        <v>84</v>
      </c>
      <c r="AY554" s="16" t="s">
        <v>148</v>
      </c>
      <c r="BE554" s="184">
        <f>IF(N554="základní",J554,0)</f>
        <v>0</v>
      </c>
      <c r="BF554" s="184">
        <f>IF(N554="snížená",J554,0)</f>
        <v>0</v>
      </c>
      <c r="BG554" s="184">
        <f>IF(N554="zákl. přenesená",J554,0)</f>
        <v>0</v>
      </c>
      <c r="BH554" s="184">
        <f>IF(N554="sníž. přenesená",J554,0)</f>
        <v>0</v>
      </c>
      <c r="BI554" s="184">
        <f>IF(N554="nulová",J554,0)</f>
        <v>0</v>
      </c>
      <c r="BJ554" s="16" t="s">
        <v>82</v>
      </c>
      <c r="BK554" s="184">
        <f>ROUND(I554*H554,2)</f>
        <v>0</v>
      </c>
      <c r="BL554" s="16" t="s">
        <v>247</v>
      </c>
      <c r="BM554" s="16" t="s">
        <v>915</v>
      </c>
    </row>
    <row r="555" spans="2:65" s="1" customFormat="1" ht="39">
      <c r="B555" s="33"/>
      <c r="C555" s="34"/>
      <c r="D555" s="185" t="s">
        <v>181</v>
      </c>
      <c r="E555" s="34"/>
      <c r="F555" s="186" t="s">
        <v>916</v>
      </c>
      <c r="G555" s="34"/>
      <c r="H555" s="34"/>
      <c r="I555" s="102"/>
      <c r="J555" s="34"/>
      <c r="K555" s="34"/>
      <c r="L555" s="37"/>
      <c r="M555" s="187"/>
      <c r="N555" s="59"/>
      <c r="O555" s="59"/>
      <c r="P555" s="59"/>
      <c r="Q555" s="59"/>
      <c r="R555" s="59"/>
      <c r="S555" s="59"/>
      <c r="T555" s="60"/>
      <c r="AT555" s="16" t="s">
        <v>181</v>
      </c>
      <c r="AU555" s="16" t="s">
        <v>84</v>
      </c>
    </row>
    <row r="556" spans="2:65" s="11" customFormat="1" ht="11.25">
      <c r="B556" s="188"/>
      <c r="C556" s="189"/>
      <c r="D556" s="185" t="s">
        <v>168</v>
      </c>
      <c r="E556" s="190" t="s">
        <v>19</v>
      </c>
      <c r="F556" s="191" t="s">
        <v>917</v>
      </c>
      <c r="G556" s="189"/>
      <c r="H556" s="190" t="s">
        <v>19</v>
      </c>
      <c r="I556" s="192"/>
      <c r="J556" s="189"/>
      <c r="K556" s="189"/>
      <c r="L556" s="193"/>
      <c r="M556" s="194"/>
      <c r="N556" s="195"/>
      <c r="O556" s="195"/>
      <c r="P556" s="195"/>
      <c r="Q556" s="195"/>
      <c r="R556" s="195"/>
      <c r="S556" s="195"/>
      <c r="T556" s="196"/>
      <c r="AT556" s="197" t="s">
        <v>168</v>
      </c>
      <c r="AU556" s="197" t="s">
        <v>84</v>
      </c>
      <c r="AV556" s="11" t="s">
        <v>82</v>
      </c>
      <c r="AW556" s="11" t="s">
        <v>35</v>
      </c>
      <c r="AX556" s="11" t="s">
        <v>74</v>
      </c>
      <c r="AY556" s="197" t="s">
        <v>148</v>
      </c>
    </row>
    <row r="557" spans="2:65" s="12" customFormat="1" ht="11.25">
      <c r="B557" s="198"/>
      <c r="C557" s="199"/>
      <c r="D557" s="185" t="s">
        <v>168</v>
      </c>
      <c r="E557" s="200" t="s">
        <v>19</v>
      </c>
      <c r="F557" s="201" t="s">
        <v>918</v>
      </c>
      <c r="G557" s="199"/>
      <c r="H557" s="202">
        <v>765.04899999999998</v>
      </c>
      <c r="I557" s="203"/>
      <c r="J557" s="199"/>
      <c r="K557" s="199"/>
      <c r="L557" s="204"/>
      <c r="M557" s="205"/>
      <c r="N557" s="206"/>
      <c r="O557" s="206"/>
      <c r="P557" s="206"/>
      <c r="Q557" s="206"/>
      <c r="R557" s="206"/>
      <c r="S557" s="206"/>
      <c r="T557" s="207"/>
      <c r="AT557" s="208" t="s">
        <v>168</v>
      </c>
      <c r="AU557" s="208" t="s">
        <v>84</v>
      </c>
      <c r="AV557" s="12" t="s">
        <v>84</v>
      </c>
      <c r="AW557" s="12" t="s">
        <v>35</v>
      </c>
      <c r="AX557" s="12" t="s">
        <v>82</v>
      </c>
      <c r="AY557" s="208" t="s">
        <v>148</v>
      </c>
    </row>
    <row r="558" spans="2:65" s="1" customFormat="1" ht="16.5" customHeight="1">
      <c r="B558" s="33"/>
      <c r="C558" s="173" t="s">
        <v>919</v>
      </c>
      <c r="D558" s="173" t="s">
        <v>151</v>
      </c>
      <c r="E558" s="174" t="s">
        <v>920</v>
      </c>
      <c r="F558" s="175" t="s">
        <v>921</v>
      </c>
      <c r="G558" s="176" t="s">
        <v>179</v>
      </c>
      <c r="H558" s="177">
        <v>746.24900000000002</v>
      </c>
      <c r="I558" s="178"/>
      <c r="J558" s="179">
        <f>ROUND(I558*H558,2)</f>
        <v>0</v>
      </c>
      <c r="K558" s="175" t="s">
        <v>160</v>
      </c>
      <c r="L558" s="37"/>
      <c r="M558" s="180" t="s">
        <v>19</v>
      </c>
      <c r="N558" s="181" t="s">
        <v>45</v>
      </c>
      <c r="O558" s="59"/>
      <c r="P558" s="182">
        <f>O558*H558</f>
        <v>0</v>
      </c>
      <c r="Q558" s="182">
        <v>0</v>
      </c>
      <c r="R558" s="182">
        <f>Q558*H558</f>
        <v>0</v>
      </c>
      <c r="S558" s="182">
        <v>0</v>
      </c>
      <c r="T558" s="183">
        <f>S558*H558</f>
        <v>0</v>
      </c>
      <c r="AR558" s="16" t="s">
        <v>247</v>
      </c>
      <c r="AT558" s="16" t="s">
        <v>151</v>
      </c>
      <c r="AU558" s="16" t="s">
        <v>84</v>
      </c>
      <c r="AY558" s="16" t="s">
        <v>148</v>
      </c>
      <c r="BE558" s="184">
        <f>IF(N558="základní",J558,0)</f>
        <v>0</v>
      </c>
      <c r="BF558" s="184">
        <f>IF(N558="snížená",J558,0)</f>
        <v>0</v>
      </c>
      <c r="BG558" s="184">
        <f>IF(N558="zákl. přenesená",J558,0)</f>
        <v>0</v>
      </c>
      <c r="BH558" s="184">
        <f>IF(N558="sníž. přenesená",J558,0)</f>
        <v>0</v>
      </c>
      <c r="BI558" s="184">
        <f>IF(N558="nulová",J558,0)</f>
        <v>0</v>
      </c>
      <c r="BJ558" s="16" t="s">
        <v>82</v>
      </c>
      <c r="BK558" s="184">
        <f>ROUND(I558*H558,2)</f>
        <v>0</v>
      </c>
      <c r="BL558" s="16" t="s">
        <v>247</v>
      </c>
      <c r="BM558" s="16" t="s">
        <v>922</v>
      </c>
    </row>
    <row r="559" spans="2:65" s="1" customFormat="1" ht="39">
      <c r="B559" s="33"/>
      <c r="C559" s="34"/>
      <c r="D559" s="185" t="s">
        <v>181</v>
      </c>
      <c r="E559" s="34"/>
      <c r="F559" s="186" t="s">
        <v>916</v>
      </c>
      <c r="G559" s="34"/>
      <c r="H559" s="34"/>
      <c r="I559" s="102"/>
      <c r="J559" s="34"/>
      <c r="K559" s="34"/>
      <c r="L559" s="37"/>
      <c r="M559" s="187"/>
      <c r="N559" s="59"/>
      <c r="O559" s="59"/>
      <c r="P559" s="59"/>
      <c r="Q559" s="59"/>
      <c r="R559" s="59"/>
      <c r="S559" s="59"/>
      <c r="T559" s="60"/>
      <c r="AT559" s="16" t="s">
        <v>181</v>
      </c>
      <c r="AU559" s="16" t="s">
        <v>84</v>
      </c>
    </row>
    <row r="560" spans="2:65" s="11" customFormat="1" ht="11.25">
      <c r="B560" s="188"/>
      <c r="C560" s="189"/>
      <c r="D560" s="185" t="s">
        <v>168</v>
      </c>
      <c r="E560" s="190" t="s">
        <v>19</v>
      </c>
      <c r="F560" s="191" t="s">
        <v>923</v>
      </c>
      <c r="G560" s="189"/>
      <c r="H560" s="190" t="s">
        <v>19</v>
      </c>
      <c r="I560" s="192"/>
      <c r="J560" s="189"/>
      <c r="K560" s="189"/>
      <c r="L560" s="193"/>
      <c r="M560" s="194"/>
      <c r="N560" s="195"/>
      <c r="O560" s="195"/>
      <c r="P560" s="195"/>
      <c r="Q560" s="195"/>
      <c r="R560" s="195"/>
      <c r="S560" s="195"/>
      <c r="T560" s="196"/>
      <c r="AT560" s="197" t="s">
        <v>168</v>
      </c>
      <c r="AU560" s="197" t="s">
        <v>84</v>
      </c>
      <c r="AV560" s="11" t="s">
        <v>82</v>
      </c>
      <c r="AW560" s="11" t="s">
        <v>35</v>
      </c>
      <c r="AX560" s="11" t="s">
        <v>74</v>
      </c>
      <c r="AY560" s="197" t="s">
        <v>148</v>
      </c>
    </row>
    <row r="561" spans="2:65" s="12" customFormat="1" ht="11.25">
      <c r="B561" s="198"/>
      <c r="C561" s="199"/>
      <c r="D561" s="185" t="s">
        <v>168</v>
      </c>
      <c r="E561" s="200" t="s">
        <v>19</v>
      </c>
      <c r="F561" s="201" t="s">
        <v>924</v>
      </c>
      <c r="G561" s="199"/>
      <c r="H561" s="202">
        <v>746.24900000000002</v>
      </c>
      <c r="I561" s="203"/>
      <c r="J561" s="199"/>
      <c r="K561" s="199"/>
      <c r="L561" s="204"/>
      <c r="M561" s="205"/>
      <c r="N561" s="206"/>
      <c r="O561" s="206"/>
      <c r="P561" s="206"/>
      <c r="Q561" s="206"/>
      <c r="R561" s="206"/>
      <c r="S561" s="206"/>
      <c r="T561" s="207"/>
      <c r="AT561" s="208" t="s">
        <v>168</v>
      </c>
      <c r="AU561" s="208" t="s">
        <v>84</v>
      </c>
      <c r="AV561" s="12" t="s">
        <v>84</v>
      </c>
      <c r="AW561" s="12" t="s">
        <v>35</v>
      </c>
      <c r="AX561" s="12" t="s">
        <v>82</v>
      </c>
      <c r="AY561" s="208" t="s">
        <v>148</v>
      </c>
    </row>
    <row r="562" spans="2:65" s="1" customFormat="1" ht="16.5" customHeight="1">
      <c r="B562" s="33"/>
      <c r="C562" s="220" t="s">
        <v>925</v>
      </c>
      <c r="D562" s="220" t="s">
        <v>491</v>
      </c>
      <c r="E562" s="221" t="s">
        <v>926</v>
      </c>
      <c r="F562" s="222" t="s">
        <v>927</v>
      </c>
      <c r="G562" s="223" t="s">
        <v>166</v>
      </c>
      <c r="H562" s="224">
        <v>6.9279999999999999</v>
      </c>
      <c r="I562" s="225"/>
      <c r="J562" s="226">
        <f>ROUND(I562*H562,2)</f>
        <v>0</v>
      </c>
      <c r="K562" s="222" t="s">
        <v>160</v>
      </c>
      <c r="L562" s="227"/>
      <c r="M562" s="228" t="s">
        <v>19</v>
      </c>
      <c r="N562" s="229" t="s">
        <v>45</v>
      </c>
      <c r="O562" s="59"/>
      <c r="P562" s="182">
        <f>O562*H562</f>
        <v>0</v>
      </c>
      <c r="Q562" s="182">
        <v>0.55000000000000004</v>
      </c>
      <c r="R562" s="182">
        <f>Q562*H562</f>
        <v>3.8104000000000005</v>
      </c>
      <c r="S562" s="182">
        <v>0</v>
      </c>
      <c r="T562" s="183">
        <f>S562*H562</f>
        <v>0</v>
      </c>
      <c r="AR562" s="16" t="s">
        <v>382</v>
      </c>
      <c r="AT562" s="16" t="s">
        <v>491</v>
      </c>
      <c r="AU562" s="16" t="s">
        <v>84</v>
      </c>
      <c r="AY562" s="16" t="s">
        <v>148</v>
      </c>
      <c r="BE562" s="184">
        <f>IF(N562="základní",J562,0)</f>
        <v>0</v>
      </c>
      <c r="BF562" s="184">
        <f>IF(N562="snížená",J562,0)</f>
        <v>0</v>
      </c>
      <c r="BG562" s="184">
        <f>IF(N562="zákl. přenesená",J562,0)</f>
        <v>0</v>
      </c>
      <c r="BH562" s="184">
        <f>IF(N562="sníž. přenesená",J562,0)</f>
        <v>0</v>
      </c>
      <c r="BI562" s="184">
        <f>IF(N562="nulová",J562,0)</f>
        <v>0</v>
      </c>
      <c r="BJ562" s="16" t="s">
        <v>82</v>
      </c>
      <c r="BK562" s="184">
        <f>ROUND(I562*H562,2)</f>
        <v>0</v>
      </c>
      <c r="BL562" s="16" t="s">
        <v>247</v>
      </c>
      <c r="BM562" s="16" t="s">
        <v>928</v>
      </c>
    </row>
    <row r="563" spans="2:65" s="11" customFormat="1" ht="11.25">
      <c r="B563" s="188"/>
      <c r="C563" s="189"/>
      <c r="D563" s="185" t="s">
        <v>168</v>
      </c>
      <c r="E563" s="190" t="s">
        <v>19</v>
      </c>
      <c r="F563" s="191" t="s">
        <v>929</v>
      </c>
      <c r="G563" s="189"/>
      <c r="H563" s="190" t="s">
        <v>19</v>
      </c>
      <c r="I563" s="192"/>
      <c r="J563" s="189"/>
      <c r="K563" s="189"/>
      <c r="L563" s="193"/>
      <c r="M563" s="194"/>
      <c r="N563" s="195"/>
      <c r="O563" s="195"/>
      <c r="P563" s="195"/>
      <c r="Q563" s="195"/>
      <c r="R563" s="195"/>
      <c r="S563" s="195"/>
      <c r="T563" s="196"/>
      <c r="AT563" s="197" t="s">
        <v>168</v>
      </c>
      <c r="AU563" s="197" t="s">
        <v>84</v>
      </c>
      <c r="AV563" s="11" t="s">
        <v>82</v>
      </c>
      <c r="AW563" s="11" t="s">
        <v>35</v>
      </c>
      <c r="AX563" s="11" t="s">
        <v>74</v>
      </c>
      <c r="AY563" s="197" t="s">
        <v>148</v>
      </c>
    </row>
    <row r="564" spans="2:65" s="12" customFormat="1" ht="22.5">
      <c r="B564" s="198"/>
      <c r="C564" s="199"/>
      <c r="D564" s="185" t="s">
        <v>168</v>
      </c>
      <c r="E564" s="200" t="s">
        <v>19</v>
      </c>
      <c r="F564" s="201" t="s">
        <v>930</v>
      </c>
      <c r="G564" s="199"/>
      <c r="H564" s="202">
        <v>6.9279999999999999</v>
      </c>
      <c r="I564" s="203"/>
      <c r="J564" s="199"/>
      <c r="K564" s="199"/>
      <c r="L564" s="204"/>
      <c r="M564" s="205"/>
      <c r="N564" s="206"/>
      <c r="O564" s="206"/>
      <c r="P564" s="206"/>
      <c r="Q564" s="206"/>
      <c r="R564" s="206"/>
      <c r="S564" s="206"/>
      <c r="T564" s="207"/>
      <c r="AT564" s="208" t="s">
        <v>168</v>
      </c>
      <c r="AU564" s="208" t="s">
        <v>84</v>
      </c>
      <c r="AV564" s="12" t="s">
        <v>84</v>
      </c>
      <c r="AW564" s="12" t="s">
        <v>35</v>
      </c>
      <c r="AX564" s="12" t="s">
        <v>82</v>
      </c>
      <c r="AY564" s="208" t="s">
        <v>148</v>
      </c>
    </row>
    <row r="565" spans="2:65" s="1" customFormat="1" ht="22.5" customHeight="1">
      <c r="B565" s="33"/>
      <c r="C565" s="173" t="s">
        <v>931</v>
      </c>
      <c r="D565" s="173" t="s">
        <v>151</v>
      </c>
      <c r="E565" s="174" t="s">
        <v>932</v>
      </c>
      <c r="F565" s="175" t="s">
        <v>933</v>
      </c>
      <c r="G565" s="176" t="s">
        <v>179</v>
      </c>
      <c r="H565" s="177">
        <v>677.04</v>
      </c>
      <c r="I565" s="178"/>
      <c r="J565" s="179">
        <f>ROUND(I565*H565,2)</f>
        <v>0</v>
      </c>
      <c r="K565" s="175" t="s">
        <v>160</v>
      </c>
      <c r="L565" s="37"/>
      <c r="M565" s="180" t="s">
        <v>19</v>
      </c>
      <c r="N565" s="181" t="s">
        <v>45</v>
      </c>
      <c r="O565" s="59"/>
      <c r="P565" s="182">
        <f>O565*H565</f>
        <v>0</v>
      </c>
      <c r="Q565" s="182">
        <v>7.8300000000000002E-3</v>
      </c>
      <c r="R565" s="182">
        <f>Q565*H565</f>
        <v>5.3012231999999999</v>
      </c>
      <c r="S565" s="182">
        <v>0</v>
      </c>
      <c r="T565" s="183">
        <f>S565*H565</f>
        <v>0</v>
      </c>
      <c r="AR565" s="16" t="s">
        <v>247</v>
      </c>
      <c r="AT565" s="16" t="s">
        <v>151</v>
      </c>
      <c r="AU565" s="16" t="s">
        <v>84</v>
      </c>
      <c r="AY565" s="16" t="s">
        <v>148</v>
      </c>
      <c r="BE565" s="184">
        <f>IF(N565="základní",J565,0)</f>
        <v>0</v>
      </c>
      <c r="BF565" s="184">
        <f>IF(N565="snížená",J565,0)</f>
        <v>0</v>
      </c>
      <c r="BG565" s="184">
        <f>IF(N565="zákl. přenesená",J565,0)</f>
        <v>0</v>
      </c>
      <c r="BH565" s="184">
        <f>IF(N565="sníž. přenesená",J565,0)</f>
        <v>0</v>
      </c>
      <c r="BI565" s="184">
        <f>IF(N565="nulová",J565,0)</f>
        <v>0</v>
      </c>
      <c r="BJ565" s="16" t="s">
        <v>82</v>
      </c>
      <c r="BK565" s="184">
        <f>ROUND(I565*H565,2)</f>
        <v>0</v>
      </c>
      <c r="BL565" s="16" t="s">
        <v>247</v>
      </c>
      <c r="BM565" s="16" t="s">
        <v>934</v>
      </c>
    </row>
    <row r="566" spans="2:65" s="1" customFormat="1" ht="39">
      <c r="B566" s="33"/>
      <c r="C566" s="34"/>
      <c r="D566" s="185" t="s">
        <v>181</v>
      </c>
      <c r="E566" s="34"/>
      <c r="F566" s="186" t="s">
        <v>935</v>
      </c>
      <c r="G566" s="34"/>
      <c r="H566" s="34"/>
      <c r="I566" s="102"/>
      <c r="J566" s="34"/>
      <c r="K566" s="34"/>
      <c r="L566" s="37"/>
      <c r="M566" s="187"/>
      <c r="N566" s="59"/>
      <c r="O566" s="59"/>
      <c r="P566" s="59"/>
      <c r="Q566" s="59"/>
      <c r="R566" s="59"/>
      <c r="S566" s="59"/>
      <c r="T566" s="60"/>
      <c r="AT566" s="16" t="s">
        <v>181</v>
      </c>
      <c r="AU566" s="16" t="s">
        <v>84</v>
      </c>
    </row>
    <row r="567" spans="2:65" s="1" customFormat="1" ht="19.5">
      <c r="B567" s="33"/>
      <c r="C567" s="34"/>
      <c r="D567" s="185" t="s">
        <v>162</v>
      </c>
      <c r="E567" s="34"/>
      <c r="F567" s="186" t="s">
        <v>936</v>
      </c>
      <c r="G567" s="34"/>
      <c r="H567" s="34"/>
      <c r="I567" s="102"/>
      <c r="J567" s="34"/>
      <c r="K567" s="34"/>
      <c r="L567" s="37"/>
      <c r="M567" s="187"/>
      <c r="N567" s="59"/>
      <c r="O567" s="59"/>
      <c r="P567" s="59"/>
      <c r="Q567" s="59"/>
      <c r="R567" s="59"/>
      <c r="S567" s="59"/>
      <c r="T567" s="60"/>
      <c r="AT567" s="16" t="s">
        <v>162</v>
      </c>
      <c r="AU567" s="16" t="s">
        <v>84</v>
      </c>
    </row>
    <row r="568" spans="2:65" s="11" customFormat="1" ht="11.25">
      <c r="B568" s="188"/>
      <c r="C568" s="189"/>
      <c r="D568" s="185" t="s">
        <v>168</v>
      </c>
      <c r="E568" s="190" t="s">
        <v>19</v>
      </c>
      <c r="F568" s="191" t="s">
        <v>937</v>
      </c>
      <c r="G568" s="189"/>
      <c r="H568" s="190" t="s">
        <v>19</v>
      </c>
      <c r="I568" s="192"/>
      <c r="J568" s="189"/>
      <c r="K568" s="189"/>
      <c r="L568" s="193"/>
      <c r="M568" s="194"/>
      <c r="N568" s="195"/>
      <c r="O568" s="195"/>
      <c r="P568" s="195"/>
      <c r="Q568" s="195"/>
      <c r="R568" s="195"/>
      <c r="S568" s="195"/>
      <c r="T568" s="196"/>
      <c r="AT568" s="197" t="s">
        <v>168</v>
      </c>
      <c r="AU568" s="197" t="s">
        <v>84</v>
      </c>
      <c r="AV568" s="11" t="s">
        <v>82</v>
      </c>
      <c r="AW568" s="11" t="s">
        <v>35</v>
      </c>
      <c r="AX568" s="11" t="s">
        <v>74</v>
      </c>
      <c r="AY568" s="197" t="s">
        <v>148</v>
      </c>
    </row>
    <row r="569" spans="2:65" s="12" customFormat="1" ht="11.25">
      <c r="B569" s="198"/>
      <c r="C569" s="199"/>
      <c r="D569" s="185" t="s">
        <v>168</v>
      </c>
      <c r="E569" s="200" t="s">
        <v>19</v>
      </c>
      <c r="F569" s="201" t="s">
        <v>938</v>
      </c>
      <c r="G569" s="199"/>
      <c r="H569" s="202">
        <v>677.04</v>
      </c>
      <c r="I569" s="203"/>
      <c r="J569" s="199"/>
      <c r="K569" s="199"/>
      <c r="L569" s="204"/>
      <c r="M569" s="205"/>
      <c r="N569" s="206"/>
      <c r="O569" s="206"/>
      <c r="P569" s="206"/>
      <c r="Q569" s="206"/>
      <c r="R569" s="206"/>
      <c r="S569" s="206"/>
      <c r="T569" s="207"/>
      <c r="AT569" s="208" t="s">
        <v>168</v>
      </c>
      <c r="AU569" s="208" t="s">
        <v>84</v>
      </c>
      <c r="AV569" s="12" t="s">
        <v>84</v>
      </c>
      <c r="AW569" s="12" t="s">
        <v>35</v>
      </c>
      <c r="AX569" s="12" t="s">
        <v>82</v>
      </c>
      <c r="AY569" s="208" t="s">
        <v>148</v>
      </c>
    </row>
    <row r="570" spans="2:65" s="1" customFormat="1" ht="22.5" customHeight="1">
      <c r="B570" s="33"/>
      <c r="C570" s="173" t="s">
        <v>939</v>
      </c>
      <c r="D570" s="173" t="s">
        <v>151</v>
      </c>
      <c r="E570" s="174" t="s">
        <v>940</v>
      </c>
      <c r="F570" s="175" t="s">
        <v>941</v>
      </c>
      <c r="G570" s="176" t="s">
        <v>179</v>
      </c>
      <c r="H570" s="177">
        <v>677.04</v>
      </c>
      <c r="I570" s="178"/>
      <c r="J570" s="179">
        <f>ROUND(I570*H570,2)</f>
        <v>0</v>
      </c>
      <c r="K570" s="175" t="s">
        <v>160</v>
      </c>
      <c r="L570" s="37"/>
      <c r="M570" s="180" t="s">
        <v>19</v>
      </c>
      <c r="N570" s="181" t="s">
        <v>45</v>
      </c>
      <c r="O570" s="59"/>
      <c r="P570" s="182">
        <f>O570*H570</f>
        <v>0</v>
      </c>
      <c r="Q570" s="182">
        <v>0</v>
      </c>
      <c r="R570" s="182">
        <f>Q570*H570</f>
        <v>0</v>
      </c>
      <c r="S570" s="182">
        <v>9.7800000000000005E-3</v>
      </c>
      <c r="T570" s="183">
        <f>S570*H570</f>
        <v>6.6214512000000001</v>
      </c>
      <c r="AR570" s="16" t="s">
        <v>247</v>
      </c>
      <c r="AT570" s="16" t="s">
        <v>151</v>
      </c>
      <c r="AU570" s="16" t="s">
        <v>84</v>
      </c>
      <c r="AY570" s="16" t="s">
        <v>148</v>
      </c>
      <c r="BE570" s="184">
        <f>IF(N570="základní",J570,0)</f>
        <v>0</v>
      </c>
      <c r="BF570" s="184">
        <f>IF(N570="snížená",J570,0)</f>
        <v>0</v>
      </c>
      <c r="BG570" s="184">
        <f>IF(N570="zákl. přenesená",J570,0)</f>
        <v>0</v>
      </c>
      <c r="BH570" s="184">
        <f>IF(N570="sníž. přenesená",J570,0)</f>
        <v>0</v>
      </c>
      <c r="BI570" s="184">
        <f>IF(N570="nulová",J570,0)</f>
        <v>0</v>
      </c>
      <c r="BJ570" s="16" t="s">
        <v>82</v>
      </c>
      <c r="BK570" s="184">
        <f>ROUND(I570*H570,2)</f>
        <v>0</v>
      </c>
      <c r="BL570" s="16" t="s">
        <v>247</v>
      </c>
      <c r="BM570" s="16" t="s">
        <v>942</v>
      </c>
    </row>
    <row r="571" spans="2:65" s="1" customFormat="1" ht="39">
      <c r="B571" s="33"/>
      <c r="C571" s="34"/>
      <c r="D571" s="185" t="s">
        <v>181</v>
      </c>
      <c r="E571" s="34"/>
      <c r="F571" s="186" t="s">
        <v>943</v>
      </c>
      <c r="G571" s="34"/>
      <c r="H571" s="34"/>
      <c r="I571" s="102"/>
      <c r="J571" s="34"/>
      <c r="K571" s="34"/>
      <c r="L571" s="37"/>
      <c r="M571" s="187"/>
      <c r="N571" s="59"/>
      <c r="O571" s="59"/>
      <c r="P571" s="59"/>
      <c r="Q571" s="59"/>
      <c r="R571" s="59"/>
      <c r="S571" s="59"/>
      <c r="T571" s="60"/>
      <c r="AT571" s="16" t="s">
        <v>181</v>
      </c>
      <c r="AU571" s="16" t="s">
        <v>84</v>
      </c>
    </row>
    <row r="572" spans="2:65" s="11" customFormat="1" ht="11.25">
      <c r="B572" s="188"/>
      <c r="C572" s="189"/>
      <c r="D572" s="185" t="s">
        <v>168</v>
      </c>
      <c r="E572" s="190" t="s">
        <v>19</v>
      </c>
      <c r="F572" s="191" t="s">
        <v>937</v>
      </c>
      <c r="G572" s="189"/>
      <c r="H572" s="190" t="s">
        <v>19</v>
      </c>
      <c r="I572" s="192"/>
      <c r="J572" s="189"/>
      <c r="K572" s="189"/>
      <c r="L572" s="193"/>
      <c r="M572" s="194"/>
      <c r="N572" s="195"/>
      <c r="O572" s="195"/>
      <c r="P572" s="195"/>
      <c r="Q572" s="195"/>
      <c r="R572" s="195"/>
      <c r="S572" s="195"/>
      <c r="T572" s="196"/>
      <c r="AT572" s="197" t="s">
        <v>168</v>
      </c>
      <c r="AU572" s="197" t="s">
        <v>84</v>
      </c>
      <c r="AV572" s="11" t="s">
        <v>82</v>
      </c>
      <c r="AW572" s="11" t="s">
        <v>35</v>
      </c>
      <c r="AX572" s="11" t="s">
        <v>74</v>
      </c>
      <c r="AY572" s="197" t="s">
        <v>148</v>
      </c>
    </row>
    <row r="573" spans="2:65" s="12" customFormat="1" ht="11.25">
      <c r="B573" s="198"/>
      <c r="C573" s="199"/>
      <c r="D573" s="185" t="s">
        <v>168</v>
      </c>
      <c r="E573" s="200" t="s">
        <v>19</v>
      </c>
      <c r="F573" s="201" t="s">
        <v>938</v>
      </c>
      <c r="G573" s="199"/>
      <c r="H573" s="202">
        <v>677.04</v>
      </c>
      <c r="I573" s="203"/>
      <c r="J573" s="199"/>
      <c r="K573" s="199"/>
      <c r="L573" s="204"/>
      <c r="M573" s="205"/>
      <c r="N573" s="206"/>
      <c r="O573" s="206"/>
      <c r="P573" s="206"/>
      <c r="Q573" s="206"/>
      <c r="R573" s="206"/>
      <c r="S573" s="206"/>
      <c r="T573" s="207"/>
      <c r="AT573" s="208" t="s">
        <v>168</v>
      </c>
      <c r="AU573" s="208" t="s">
        <v>84</v>
      </c>
      <c r="AV573" s="12" t="s">
        <v>84</v>
      </c>
      <c r="AW573" s="12" t="s">
        <v>35</v>
      </c>
      <c r="AX573" s="12" t="s">
        <v>82</v>
      </c>
      <c r="AY573" s="208" t="s">
        <v>148</v>
      </c>
    </row>
    <row r="574" spans="2:65" s="1" customFormat="1" ht="22.5" customHeight="1">
      <c r="B574" s="33"/>
      <c r="C574" s="173" t="s">
        <v>944</v>
      </c>
      <c r="D574" s="173" t="s">
        <v>151</v>
      </c>
      <c r="E574" s="174" t="s">
        <v>945</v>
      </c>
      <c r="F574" s="175" t="s">
        <v>946</v>
      </c>
      <c r="G574" s="176" t="s">
        <v>188</v>
      </c>
      <c r="H574" s="177">
        <v>20.605</v>
      </c>
      <c r="I574" s="178"/>
      <c r="J574" s="179">
        <f>ROUND(I574*H574,2)</f>
        <v>0</v>
      </c>
      <c r="K574" s="175" t="s">
        <v>160</v>
      </c>
      <c r="L574" s="37"/>
      <c r="M574" s="180" t="s">
        <v>19</v>
      </c>
      <c r="N574" s="181" t="s">
        <v>45</v>
      </c>
      <c r="O574" s="59"/>
      <c r="P574" s="182">
        <f>O574*H574</f>
        <v>0</v>
      </c>
      <c r="Q574" s="182">
        <v>0</v>
      </c>
      <c r="R574" s="182">
        <f>Q574*H574</f>
        <v>0</v>
      </c>
      <c r="S574" s="182">
        <v>0</v>
      </c>
      <c r="T574" s="183">
        <f>S574*H574</f>
        <v>0</v>
      </c>
      <c r="AR574" s="16" t="s">
        <v>247</v>
      </c>
      <c r="AT574" s="16" t="s">
        <v>151</v>
      </c>
      <c r="AU574" s="16" t="s">
        <v>84</v>
      </c>
      <c r="AY574" s="16" t="s">
        <v>148</v>
      </c>
      <c r="BE574" s="184">
        <f>IF(N574="základní",J574,0)</f>
        <v>0</v>
      </c>
      <c r="BF574" s="184">
        <f>IF(N574="snížená",J574,0)</f>
        <v>0</v>
      </c>
      <c r="BG574" s="184">
        <f>IF(N574="zákl. přenesená",J574,0)</f>
        <v>0</v>
      </c>
      <c r="BH574" s="184">
        <f>IF(N574="sníž. přenesená",J574,0)</f>
        <v>0</v>
      </c>
      <c r="BI574" s="184">
        <f>IF(N574="nulová",J574,0)</f>
        <v>0</v>
      </c>
      <c r="BJ574" s="16" t="s">
        <v>82</v>
      </c>
      <c r="BK574" s="184">
        <f>ROUND(I574*H574,2)</f>
        <v>0</v>
      </c>
      <c r="BL574" s="16" t="s">
        <v>247</v>
      </c>
      <c r="BM574" s="16" t="s">
        <v>947</v>
      </c>
    </row>
    <row r="575" spans="2:65" s="1" customFormat="1" ht="78">
      <c r="B575" s="33"/>
      <c r="C575" s="34"/>
      <c r="D575" s="185" t="s">
        <v>181</v>
      </c>
      <c r="E575" s="34"/>
      <c r="F575" s="186" t="s">
        <v>838</v>
      </c>
      <c r="G575" s="34"/>
      <c r="H575" s="34"/>
      <c r="I575" s="102"/>
      <c r="J575" s="34"/>
      <c r="K575" s="34"/>
      <c r="L575" s="37"/>
      <c r="M575" s="187"/>
      <c r="N575" s="59"/>
      <c r="O575" s="59"/>
      <c r="P575" s="59"/>
      <c r="Q575" s="59"/>
      <c r="R575" s="59"/>
      <c r="S575" s="59"/>
      <c r="T575" s="60"/>
      <c r="AT575" s="16" t="s">
        <v>181</v>
      </c>
      <c r="AU575" s="16" t="s">
        <v>84</v>
      </c>
    </row>
    <row r="576" spans="2:65" s="10" customFormat="1" ht="22.9" customHeight="1">
      <c r="B576" s="157"/>
      <c r="C576" s="158"/>
      <c r="D576" s="159" t="s">
        <v>73</v>
      </c>
      <c r="E576" s="171" t="s">
        <v>948</v>
      </c>
      <c r="F576" s="171" t="s">
        <v>949</v>
      </c>
      <c r="G576" s="158"/>
      <c r="H576" s="158"/>
      <c r="I576" s="161"/>
      <c r="J576" s="172">
        <f>BK576</f>
        <v>0</v>
      </c>
      <c r="K576" s="158"/>
      <c r="L576" s="163"/>
      <c r="M576" s="164"/>
      <c r="N576" s="165"/>
      <c r="O576" s="165"/>
      <c r="P576" s="166">
        <f>SUM(P577:P673)</f>
        <v>0</v>
      </c>
      <c r="Q576" s="165"/>
      <c r="R576" s="166">
        <f>SUM(R577:R673)</f>
        <v>28.486728660000001</v>
      </c>
      <c r="S576" s="165"/>
      <c r="T576" s="167">
        <f>SUM(T577:T673)</f>
        <v>12.326222</v>
      </c>
      <c r="AR576" s="168" t="s">
        <v>84</v>
      </c>
      <c r="AT576" s="169" t="s">
        <v>73</v>
      </c>
      <c r="AU576" s="169" t="s">
        <v>82</v>
      </c>
      <c r="AY576" s="168" t="s">
        <v>148</v>
      </c>
      <c r="BK576" s="170">
        <f>SUM(BK577:BK673)</f>
        <v>0</v>
      </c>
    </row>
    <row r="577" spans="2:65" s="1" customFormat="1" ht="16.5" customHeight="1">
      <c r="B577" s="33"/>
      <c r="C577" s="173" t="s">
        <v>950</v>
      </c>
      <c r="D577" s="173" t="s">
        <v>151</v>
      </c>
      <c r="E577" s="174" t="s">
        <v>951</v>
      </c>
      <c r="F577" s="175" t="s">
        <v>952</v>
      </c>
      <c r="G577" s="176" t="s">
        <v>202</v>
      </c>
      <c r="H577" s="177">
        <v>78.5</v>
      </c>
      <c r="I577" s="178"/>
      <c r="J577" s="179">
        <f>ROUND(I577*H577,2)</f>
        <v>0</v>
      </c>
      <c r="K577" s="175" t="s">
        <v>19</v>
      </c>
      <c r="L577" s="37"/>
      <c r="M577" s="180" t="s">
        <v>19</v>
      </c>
      <c r="N577" s="181" t="s">
        <v>45</v>
      </c>
      <c r="O577" s="59"/>
      <c r="P577" s="182">
        <f>O577*H577</f>
        <v>0</v>
      </c>
      <c r="Q577" s="182">
        <v>0</v>
      </c>
      <c r="R577" s="182">
        <f>Q577*H577</f>
        <v>0</v>
      </c>
      <c r="S577" s="182">
        <v>0</v>
      </c>
      <c r="T577" s="183">
        <f>S577*H577</f>
        <v>0</v>
      </c>
      <c r="AR577" s="16" t="s">
        <v>247</v>
      </c>
      <c r="AT577" s="16" t="s">
        <v>151</v>
      </c>
      <c r="AU577" s="16" t="s">
        <v>84</v>
      </c>
      <c r="AY577" s="16" t="s">
        <v>148</v>
      </c>
      <c r="BE577" s="184">
        <f>IF(N577="základní",J577,0)</f>
        <v>0</v>
      </c>
      <c r="BF577" s="184">
        <f>IF(N577="snížená",J577,0)</f>
        <v>0</v>
      </c>
      <c r="BG577" s="184">
        <f>IF(N577="zákl. přenesená",J577,0)</f>
        <v>0</v>
      </c>
      <c r="BH577" s="184">
        <f>IF(N577="sníž. přenesená",J577,0)</f>
        <v>0</v>
      </c>
      <c r="BI577" s="184">
        <f>IF(N577="nulová",J577,0)</f>
        <v>0</v>
      </c>
      <c r="BJ577" s="16" t="s">
        <v>82</v>
      </c>
      <c r="BK577" s="184">
        <f>ROUND(I577*H577,2)</f>
        <v>0</v>
      </c>
      <c r="BL577" s="16" t="s">
        <v>247</v>
      </c>
      <c r="BM577" s="16" t="s">
        <v>953</v>
      </c>
    </row>
    <row r="578" spans="2:65" s="12" customFormat="1" ht="11.25">
      <c r="B578" s="198"/>
      <c r="C578" s="199"/>
      <c r="D578" s="185" t="s">
        <v>168</v>
      </c>
      <c r="E578" s="200" t="s">
        <v>19</v>
      </c>
      <c r="F578" s="201" t="s">
        <v>954</v>
      </c>
      <c r="G578" s="199"/>
      <c r="H578" s="202">
        <v>78.5</v>
      </c>
      <c r="I578" s="203"/>
      <c r="J578" s="199"/>
      <c r="K578" s="199"/>
      <c r="L578" s="204"/>
      <c r="M578" s="205"/>
      <c r="N578" s="206"/>
      <c r="O578" s="206"/>
      <c r="P578" s="206"/>
      <c r="Q578" s="206"/>
      <c r="R578" s="206"/>
      <c r="S578" s="206"/>
      <c r="T578" s="207"/>
      <c r="AT578" s="208" t="s">
        <v>168</v>
      </c>
      <c r="AU578" s="208" t="s">
        <v>84</v>
      </c>
      <c r="AV578" s="12" t="s">
        <v>84</v>
      </c>
      <c r="AW578" s="12" t="s">
        <v>35</v>
      </c>
      <c r="AX578" s="12" t="s">
        <v>82</v>
      </c>
      <c r="AY578" s="208" t="s">
        <v>148</v>
      </c>
    </row>
    <row r="579" spans="2:65" s="1" customFormat="1" ht="22.5" customHeight="1">
      <c r="B579" s="33"/>
      <c r="C579" s="173" t="s">
        <v>955</v>
      </c>
      <c r="D579" s="173" t="s">
        <v>151</v>
      </c>
      <c r="E579" s="174" t="s">
        <v>956</v>
      </c>
      <c r="F579" s="175" t="s">
        <v>957</v>
      </c>
      <c r="G579" s="176" t="s">
        <v>179</v>
      </c>
      <c r="H579" s="177">
        <v>4.8099999999999996</v>
      </c>
      <c r="I579" s="178"/>
      <c r="J579" s="179">
        <f>ROUND(I579*H579,2)</f>
        <v>0</v>
      </c>
      <c r="K579" s="175" t="s">
        <v>160</v>
      </c>
      <c r="L579" s="37"/>
      <c r="M579" s="180" t="s">
        <v>19</v>
      </c>
      <c r="N579" s="181" t="s">
        <v>45</v>
      </c>
      <c r="O579" s="59"/>
      <c r="P579" s="182">
        <f>O579*H579</f>
        <v>0</v>
      </c>
      <c r="Q579" s="182">
        <v>4.41E-2</v>
      </c>
      <c r="R579" s="182">
        <f>Q579*H579</f>
        <v>0.21212099999999998</v>
      </c>
      <c r="S579" s="182">
        <v>0</v>
      </c>
      <c r="T579" s="183">
        <f>S579*H579</f>
        <v>0</v>
      </c>
      <c r="AR579" s="16" t="s">
        <v>247</v>
      </c>
      <c r="AT579" s="16" t="s">
        <v>151</v>
      </c>
      <c r="AU579" s="16" t="s">
        <v>84</v>
      </c>
      <c r="AY579" s="16" t="s">
        <v>148</v>
      </c>
      <c r="BE579" s="184">
        <f>IF(N579="základní",J579,0)</f>
        <v>0</v>
      </c>
      <c r="BF579" s="184">
        <f>IF(N579="snížená",J579,0)</f>
        <v>0</v>
      </c>
      <c r="BG579" s="184">
        <f>IF(N579="zákl. přenesená",J579,0)</f>
        <v>0</v>
      </c>
      <c r="BH579" s="184">
        <f>IF(N579="sníž. přenesená",J579,0)</f>
        <v>0</v>
      </c>
      <c r="BI579" s="184">
        <f>IF(N579="nulová",J579,0)</f>
        <v>0</v>
      </c>
      <c r="BJ579" s="16" t="s">
        <v>82</v>
      </c>
      <c r="BK579" s="184">
        <f>ROUND(I579*H579,2)</f>
        <v>0</v>
      </c>
      <c r="BL579" s="16" t="s">
        <v>247</v>
      </c>
      <c r="BM579" s="16" t="s">
        <v>958</v>
      </c>
    </row>
    <row r="580" spans="2:65" s="1" customFormat="1" ht="107.25">
      <c r="B580" s="33"/>
      <c r="C580" s="34"/>
      <c r="D580" s="185" t="s">
        <v>181</v>
      </c>
      <c r="E580" s="34"/>
      <c r="F580" s="186" t="s">
        <v>959</v>
      </c>
      <c r="G580" s="34"/>
      <c r="H580" s="34"/>
      <c r="I580" s="102"/>
      <c r="J580" s="34"/>
      <c r="K580" s="34"/>
      <c r="L580" s="37"/>
      <c r="M580" s="187"/>
      <c r="N580" s="59"/>
      <c r="O580" s="59"/>
      <c r="P580" s="59"/>
      <c r="Q580" s="59"/>
      <c r="R580" s="59"/>
      <c r="S580" s="59"/>
      <c r="T580" s="60"/>
      <c r="AT580" s="16" t="s">
        <v>181</v>
      </c>
      <c r="AU580" s="16" t="s">
        <v>84</v>
      </c>
    </row>
    <row r="581" spans="2:65" s="1" customFormat="1" ht="19.5">
      <c r="B581" s="33"/>
      <c r="C581" s="34"/>
      <c r="D581" s="185" t="s">
        <v>162</v>
      </c>
      <c r="E581" s="34"/>
      <c r="F581" s="186" t="s">
        <v>960</v>
      </c>
      <c r="G581" s="34"/>
      <c r="H581" s="34"/>
      <c r="I581" s="102"/>
      <c r="J581" s="34"/>
      <c r="K581" s="34"/>
      <c r="L581" s="37"/>
      <c r="M581" s="187"/>
      <c r="N581" s="59"/>
      <c r="O581" s="59"/>
      <c r="P581" s="59"/>
      <c r="Q581" s="59"/>
      <c r="R581" s="59"/>
      <c r="S581" s="59"/>
      <c r="T581" s="60"/>
      <c r="AT581" s="16" t="s">
        <v>162</v>
      </c>
      <c r="AU581" s="16" t="s">
        <v>84</v>
      </c>
    </row>
    <row r="582" spans="2:65" s="11" customFormat="1" ht="11.25">
      <c r="B582" s="188"/>
      <c r="C582" s="189"/>
      <c r="D582" s="185" t="s">
        <v>168</v>
      </c>
      <c r="E582" s="190" t="s">
        <v>19</v>
      </c>
      <c r="F582" s="191" t="s">
        <v>961</v>
      </c>
      <c r="G582" s="189"/>
      <c r="H582" s="190" t="s">
        <v>19</v>
      </c>
      <c r="I582" s="192"/>
      <c r="J582" s="189"/>
      <c r="K582" s="189"/>
      <c r="L582" s="193"/>
      <c r="M582" s="194"/>
      <c r="N582" s="195"/>
      <c r="O582" s="195"/>
      <c r="P582" s="195"/>
      <c r="Q582" s="195"/>
      <c r="R582" s="195"/>
      <c r="S582" s="195"/>
      <c r="T582" s="196"/>
      <c r="AT582" s="197" t="s">
        <v>168</v>
      </c>
      <c r="AU582" s="197" t="s">
        <v>84</v>
      </c>
      <c r="AV582" s="11" t="s">
        <v>82</v>
      </c>
      <c r="AW582" s="11" t="s">
        <v>35</v>
      </c>
      <c r="AX582" s="11" t="s">
        <v>74</v>
      </c>
      <c r="AY582" s="197" t="s">
        <v>148</v>
      </c>
    </row>
    <row r="583" spans="2:65" s="12" customFormat="1" ht="11.25">
      <c r="B583" s="198"/>
      <c r="C583" s="199"/>
      <c r="D583" s="185" t="s">
        <v>168</v>
      </c>
      <c r="E583" s="200" t="s">
        <v>19</v>
      </c>
      <c r="F583" s="201" t="s">
        <v>962</v>
      </c>
      <c r="G583" s="199"/>
      <c r="H583" s="202">
        <v>4.8099999999999996</v>
      </c>
      <c r="I583" s="203"/>
      <c r="J583" s="199"/>
      <c r="K583" s="199"/>
      <c r="L583" s="204"/>
      <c r="M583" s="205"/>
      <c r="N583" s="206"/>
      <c r="O583" s="206"/>
      <c r="P583" s="206"/>
      <c r="Q583" s="206"/>
      <c r="R583" s="206"/>
      <c r="S583" s="206"/>
      <c r="T583" s="207"/>
      <c r="AT583" s="208" t="s">
        <v>168</v>
      </c>
      <c r="AU583" s="208" t="s">
        <v>84</v>
      </c>
      <c r="AV583" s="12" t="s">
        <v>84</v>
      </c>
      <c r="AW583" s="12" t="s">
        <v>35</v>
      </c>
      <c r="AX583" s="12" t="s">
        <v>82</v>
      </c>
      <c r="AY583" s="208" t="s">
        <v>148</v>
      </c>
    </row>
    <row r="584" spans="2:65" s="1" customFormat="1" ht="22.5" customHeight="1">
      <c r="B584" s="33"/>
      <c r="C584" s="173" t="s">
        <v>963</v>
      </c>
      <c r="D584" s="173" t="s">
        <v>151</v>
      </c>
      <c r="E584" s="174" t="s">
        <v>964</v>
      </c>
      <c r="F584" s="175" t="s">
        <v>965</v>
      </c>
      <c r="G584" s="176" t="s">
        <v>159</v>
      </c>
      <c r="H584" s="177">
        <v>2</v>
      </c>
      <c r="I584" s="178"/>
      <c r="J584" s="179">
        <f>ROUND(I584*H584,2)</f>
        <v>0</v>
      </c>
      <c r="K584" s="175" t="s">
        <v>160</v>
      </c>
      <c r="L584" s="37"/>
      <c r="M584" s="180" t="s">
        <v>19</v>
      </c>
      <c r="N584" s="181" t="s">
        <v>45</v>
      </c>
      <c r="O584" s="59"/>
      <c r="P584" s="182">
        <f>O584*H584</f>
        <v>0</v>
      </c>
      <c r="Q584" s="182">
        <v>2.0400000000000001E-3</v>
      </c>
      <c r="R584" s="182">
        <f>Q584*H584</f>
        <v>4.0800000000000003E-3</v>
      </c>
      <c r="S584" s="182">
        <v>3.1800000000000001E-3</v>
      </c>
      <c r="T584" s="183">
        <f>S584*H584</f>
        <v>6.3600000000000002E-3</v>
      </c>
      <c r="AR584" s="16" t="s">
        <v>247</v>
      </c>
      <c r="AT584" s="16" t="s">
        <v>151</v>
      </c>
      <c r="AU584" s="16" t="s">
        <v>84</v>
      </c>
      <c r="AY584" s="16" t="s">
        <v>148</v>
      </c>
      <c r="BE584" s="184">
        <f>IF(N584="základní",J584,0)</f>
        <v>0</v>
      </c>
      <c r="BF584" s="184">
        <f>IF(N584="snížená",J584,0)</f>
        <v>0</v>
      </c>
      <c r="BG584" s="184">
        <f>IF(N584="zákl. přenesená",J584,0)</f>
        <v>0</v>
      </c>
      <c r="BH584" s="184">
        <f>IF(N584="sníž. přenesená",J584,0)</f>
        <v>0</v>
      </c>
      <c r="BI584" s="184">
        <f>IF(N584="nulová",J584,0)</f>
        <v>0</v>
      </c>
      <c r="BJ584" s="16" t="s">
        <v>82</v>
      </c>
      <c r="BK584" s="184">
        <f>ROUND(I584*H584,2)</f>
        <v>0</v>
      </c>
      <c r="BL584" s="16" t="s">
        <v>247</v>
      </c>
      <c r="BM584" s="16" t="s">
        <v>966</v>
      </c>
    </row>
    <row r="585" spans="2:65" s="1" customFormat="1" ht="29.25">
      <c r="B585" s="33"/>
      <c r="C585" s="34"/>
      <c r="D585" s="185" t="s">
        <v>181</v>
      </c>
      <c r="E585" s="34"/>
      <c r="F585" s="186" t="s">
        <v>967</v>
      </c>
      <c r="G585" s="34"/>
      <c r="H585" s="34"/>
      <c r="I585" s="102"/>
      <c r="J585" s="34"/>
      <c r="K585" s="34"/>
      <c r="L585" s="37"/>
      <c r="M585" s="187"/>
      <c r="N585" s="59"/>
      <c r="O585" s="59"/>
      <c r="P585" s="59"/>
      <c r="Q585" s="59"/>
      <c r="R585" s="59"/>
      <c r="S585" s="59"/>
      <c r="T585" s="60"/>
      <c r="AT585" s="16" t="s">
        <v>181</v>
      </c>
      <c r="AU585" s="16" t="s">
        <v>84</v>
      </c>
    </row>
    <row r="586" spans="2:65" s="11" customFormat="1" ht="11.25">
      <c r="B586" s="188"/>
      <c r="C586" s="189"/>
      <c r="D586" s="185" t="s">
        <v>168</v>
      </c>
      <c r="E586" s="190" t="s">
        <v>19</v>
      </c>
      <c r="F586" s="191" t="s">
        <v>968</v>
      </c>
      <c r="G586" s="189"/>
      <c r="H586" s="190" t="s">
        <v>19</v>
      </c>
      <c r="I586" s="192"/>
      <c r="J586" s="189"/>
      <c r="K586" s="189"/>
      <c r="L586" s="193"/>
      <c r="M586" s="194"/>
      <c r="N586" s="195"/>
      <c r="O586" s="195"/>
      <c r="P586" s="195"/>
      <c r="Q586" s="195"/>
      <c r="R586" s="195"/>
      <c r="S586" s="195"/>
      <c r="T586" s="196"/>
      <c r="AT586" s="197" t="s">
        <v>168</v>
      </c>
      <c r="AU586" s="197" t="s">
        <v>84</v>
      </c>
      <c r="AV586" s="11" t="s">
        <v>82</v>
      </c>
      <c r="AW586" s="11" t="s">
        <v>35</v>
      </c>
      <c r="AX586" s="11" t="s">
        <v>74</v>
      </c>
      <c r="AY586" s="197" t="s">
        <v>148</v>
      </c>
    </row>
    <row r="587" spans="2:65" s="12" customFormat="1" ht="11.25">
      <c r="B587" s="198"/>
      <c r="C587" s="199"/>
      <c r="D587" s="185" t="s">
        <v>168</v>
      </c>
      <c r="E587" s="200" t="s">
        <v>19</v>
      </c>
      <c r="F587" s="201" t="s">
        <v>84</v>
      </c>
      <c r="G587" s="199"/>
      <c r="H587" s="202">
        <v>2</v>
      </c>
      <c r="I587" s="203"/>
      <c r="J587" s="199"/>
      <c r="K587" s="199"/>
      <c r="L587" s="204"/>
      <c r="M587" s="205"/>
      <c r="N587" s="206"/>
      <c r="O587" s="206"/>
      <c r="P587" s="206"/>
      <c r="Q587" s="206"/>
      <c r="R587" s="206"/>
      <c r="S587" s="206"/>
      <c r="T587" s="207"/>
      <c r="AT587" s="208" t="s">
        <v>168</v>
      </c>
      <c r="AU587" s="208" t="s">
        <v>84</v>
      </c>
      <c r="AV587" s="12" t="s">
        <v>84</v>
      </c>
      <c r="AW587" s="12" t="s">
        <v>35</v>
      </c>
      <c r="AX587" s="12" t="s">
        <v>82</v>
      </c>
      <c r="AY587" s="208" t="s">
        <v>148</v>
      </c>
    </row>
    <row r="588" spans="2:65" s="1" customFormat="1" ht="33.75" customHeight="1">
      <c r="B588" s="33"/>
      <c r="C588" s="173" t="s">
        <v>969</v>
      </c>
      <c r="D588" s="173" t="s">
        <v>151</v>
      </c>
      <c r="E588" s="174" t="s">
        <v>970</v>
      </c>
      <c r="F588" s="175" t="s">
        <v>971</v>
      </c>
      <c r="G588" s="176" t="s">
        <v>179</v>
      </c>
      <c r="H588" s="177">
        <v>19.225999999999999</v>
      </c>
      <c r="I588" s="178"/>
      <c r="J588" s="179">
        <f>ROUND(I588*H588,2)</f>
        <v>0</v>
      </c>
      <c r="K588" s="175" t="s">
        <v>160</v>
      </c>
      <c r="L588" s="37"/>
      <c r="M588" s="180" t="s">
        <v>19</v>
      </c>
      <c r="N588" s="181" t="s">
        <v>45</v>
      </c>
      <c r="O588" s="59"/>
      <c r="P588" s="182">
        <f>O588*H588</f>
        <v>0</v>
      </c>
      <c r="Q588" s="182">
        <v>6.6070000000000004E-2</v>
      </c>
      <c r="R588" s="182">
        <f>Q588*H588</f>
        <v>1.27026182</v>
      </c>
      <c r="S588" s="182">
        <v>0</v>
      </c>
      <c r="T588" s="183">
        <f>S588*H588</f>
        <v>0</v>
      </c>
      <c r="AR588" s="16" t="s">
        <v>247</v>
      </c>
      <c r="AT588" s="16" t="s">
        <v>151</v>
      </c>
      <c r="AU588" s="16" t="s">
        <v>84</v>
      </c>
      <c r="AY588" s="16" t="s">
        <v>148</v>
      </c>
      <c r="BE588" s="184">
        <f>IF(N588="základní",J588,0)</f>
        <v>0</v>
      </c>
      <c r="BF588" s="184">
        <f>IF(N588="snížená",J588,0)</f>
        <v>0</v>
      </c>
      <c r="BG588" s="184">
        <f>IF(N588="zákl. přenesená",J588,0)</f>
        <v>0</v>
      </c>
      <c r="BH588" s="184">
        <f>IF(N588="sníž. přenesená",J588,0)</f>
        <v>0</v>
      </c>
      <c r="BI588" s="184">
        <f>IF(N588="nulová",J588,0)</f>
        <v>0</v>
      </c>
      <c r="BJ588" s="16" t="s">
        <v>82</v>
      </c>
      <c r="BK588" s="184">
        <f>ROUND(I588*H588,2)</f>
        <v>0</v>
      </c>
      <c r="BL588" s="16" t="s">
        <v>247</v>
      </c>
      <c r="BM588" s="16" t="s">
        <v>972</v>
      </c>
    </row>
    <row r="589" spans="2:65" s="1" customFormat="1" ht="39">
      <c r="B589" s="33"/>
      <c r="C589" s="34"/>
      <c r="D589" s="185" t="s">
        <v>181</v>
      </c>
      <c r="E589" s="34"/>
      <c r="F589" s="186" t="s">
        <v>973</v>
      </c>
      <c r="G589" s="34"/>
      <c r="H589" s="34"/>
      <c r="I589" s="102"/>
      <c r="J589" s="34"/>
      <c r="K589" s="34"/>
      <c r="L589" s="37"/>
      <c r="M589" s="187"/>
      <c r="N589" s="59"/>
      <c r="O589" s="59"/>
      <c r="P589" s="59"/>
      <c r="Q589" s="59"/>
      <c r="R589" s="59"/>
      <c r="S589" s="59"/>
      <c r="T589" s="60"/>
      <c r="AT589" s="16" t="s">
        <v>181</v>
      </c>
      <c r="AU589" s="16" t="s">
        <v>84</v>
      </c>
    </row>
    <row r="590" spans="2:65" s="1" customFormat="1" ht="19.5">
      <c r="B590" s="33"/>
      <c r="C590" s="34"/>
      <c r="D590" s="185" t="s">
        <v>162</v>
      </c>
      <c r="E590" s="34"/>
      <c r="F590" s="186" t="s">
        <v>960</v>
      </c>
      <c r="G590" s="34"/>
      <c r="H590" s="34"/>
      <c r="I590" s="102"/>
      <c r="J590" s="34"/>
      <c r="K590" s="34"/>
      <c r="L590" s="37"/>
      <c r="M590" s="187"/>
      <c r="N590" s="59"/>
      <c r="O590" s="59"/>
      <c r="P590" s="59"/>
      <c r="Q590" s="59"/>
      <c r="R590" s="59"/>
      <c r="S590" s="59"/>
      <c r="T590" s="60"/>
      <c r="AT590" s="16" t="s">
        <v>162</v>
      </c>
      <c r="AU590" s="16" t="s">
        <v>84</v>
      </c>
    </row>
    <row r="591" spans="2:65" s="11" customFormat="1" ht="11.25">
      <c r="B591" s="188"/>
      <c r="C591" s="189"/>
      <c r="D591" s="185" t="s">
        <v>168</v>
      </c>
      <c r="E591" s="190" t="s">
        <v>19</v>
      </c>
      <c r="F591" s="191" t="s">
        <v>974</v>
      </c>
      <c r="G591" s="189"/>
      <c r="H591" s="190" t="s">
        <v>19</v>
      </c>
      <c r="I591" s="192"/>
      <c r="J591" s="189"/>
      <c r="K591" s="189"/>
      <c r="L591" s="193"/>
      <c r="M591" s="194"/>
      <c r="N591" s="195"/>
      <c r="O591" s="195"/>
      <c r="P591" s="195"/>
      <c r="Q591" s="195"/>
      <c r="R591" s="195"/>
      <c r="S591" s="195"/>
      <c r="T591" s="196"/>
      <c r="AT591" s="197" t="s">
        <v>168</v>
      </c>
      <c r="AU591" s="197" t="s">
        <v>84</v>
      </c>
      <c r="AV591" s="11" t="s">
        <v>82</v>
      </c>
      <c r="AW591" s="11" t="s">
        <v>35</v>
      </c>
      <c r="AX591" s="11" t="s">
        <v>74</v>
      </c>
      <c r="AY591" s="197" t="s">
        <v>148</v>
      </c>
    </row>
    <row r="592" spans="2:65" s="12" customFormat="1" ht="11.25">
      <c r="B592" s="198"/>
      <c r="C592" s="199"/>
      <c r="D592" s="185" t="s">
        <v>168</v>
      </c>
      <c r="E592" s="200" t="s">
        <v>19</v>
      </c>
      <c r="F592" s="201" t="s">
        <v>975</v>
      </c>
      <c r="G592" s="199"/>
      <c r="H592" s="202">
        <v>19.225999999999999</v>
      </c>
      <c r="I592" s="203"/>
      <c r="J592" s="199"/>
      <c r="K592" s="199"/>
      <c r="L592" s="204"/>
      <c r="M592" s="205"/>
      <c r="N592" s="206"/>
      <c r="O592" s="206"/>
      <c r="P592" s="206"/>
      <c r="Q592" s="206"/>
      <c r="R592" s="206"/>
      <c r="S592" s="206"/>
      <c r="T592" s="207"/>
      <c r="AT592" s="208" t="s">
        <v>168</v>
      </c>
      <c r="AU592" s="208" t="s">
        <v>84</v>
      </c>
      <c r="AV592" s="12" t="s">
        <v>84</v>
      </c>
      <c r="AW592" s="12" t="s">
        <v>35</v>
      </c>
      <c r="AX592" s="12" t="s">
        <v>82</v>
      </c>
      <c r="AY592" s="208" t="s">
        <v>148</v>
      </c>
    </row>
    <row r="593" spans="2:65" s="1" customFormat="1" ht="22.5" customHeight="1">
      <c r="B593" s="33"/>
      <c r="C593" s="173" t="s">
        <v>976</v>
      </c>
      <c r="D593" s="173" t="s">
        <v>151</v>
      </c>
      <c r="E593" s="174" t="s">
        <v>977</v>
      </c>
      <c r="F593" s="175" t="s">
        <v>978</v>
      </c>
      <c r="G593" s="176" t="s">
        <v>179</v>
      </c>
      <c r="H593" s="177">
        <v>273.21199999999999</v>
      </c>
      <c r="I593" s="178"/>
      <c r="J593" s="179">
        <f>ROUND(I593*H593,2)</f>
        <v>0</v>
      </c>
      <c r="K593" s="175" t="s">
        <v>160</v>
      </c>
      <c r="L593" s="37"/>
      <c r="M593" s="180" t="s">
        <v>19</v>
      </c>
      <c r="N593" s="181" t="s">
        <v>45</v>
      </c>
      <c r="O593" s="59"/>
      <c r="P593" s="182">
        <f>O593*H593</f>
        <v>0</v>
      </c>
      <c r="Q593" s="182">
        <v>1.1809999999999999E-2</v>
      </c>
      <c r="R593" s="182">
        <f>Q593*H593</f>
        <v>3.2266337199999997</v>
      </c>
      <c r="S593" s="182">
        <v>0</v>
      </c>
      <c r="T593" s="183">
        <f>S593*H593</f>
        <v>0</v>
      </c>
      <c r="AR593" s="16" t="s">
        <v>247</v>
      </c>
      <c r="AT593" s="16" t="s">
        <v>151</v>
      </c>
      <c r="AU593" s="16" t="s">
        <v>84</v>
      </c>
      <c r="AY593" s="16" t="s">
        <v>148</v>
      </c>
      <c r="BE593" s="184">
        <f>IF(N593="základní",J593,0)</f>
        <v>0</v>
      </c>
      <c r="BF593" s="184">
        <f>IF(N593="snížená",J593,0)</f>
        <v>0</v>
      </c>
      <c r="BG593" s="184">
        <f>IF(N593="zákl. přenesená",J593,0)</f>
        <v>0</v>
      </c>
      <c r="BH593" s="184">
        <f>IF(N593="sníž. přenesená",J593,0)</f>
        <v>0</v>
      </c>
      <c r="BI593" s="184">
        <f>IF(N593="nulová",J593,0)</f>
        <v>0</v>
      </c>
      <c r="BJ593" s="16" t="s">
        <v>82</v>
      </c>
      <c r="BK593" s="184">
        <f>ROUND(I593*H593,2)</f>
        <v>0</v>
      </c>
      <c r="BL593" s="16" t="s">
        <v>247</v>
      </c>
      <c r="BM593" s="16" t="s">
        <v>979</v>
      </c>
    </row>
    <row r="594" spans="2:65" s="1" customFormat="1" ht="126.75">
      <c r="B594" s="33"/>
      <c r="C594" s="34"/>
      <c r="D594" s="185" t="s">
        <v>181</v>
      </c>
      <c r="E594" s="34"/>
      <c r="F594" s="186" t="s">
        <v>980</v>
      </c>
      <c r="G594" s="34"/>
      <c r="H594" s="34"/>
      <c r="I594" s="102"/>
      <c r="J594" s="34"/>
      <c r="K594" s="34"/>
      <c r="L594" s="37"/>
      <c r="M594" s="187"/>
      <c r="N594" s="59"/>
      <c r="O594" s="59"/>
      <c r="P594" s="59"/>
      <c r="Q594" s="59"/>
      <c r="R594" s="59"/>
      <c r="S594" s="59"/>
      <c r="T594" s="60"/>
      <c r="AT594" s="16" t="s">
        <v>181</v>
      </c>
      <c r="AU594" s="16" t="s">
        <v>84</v>
      </c>
    </row>
    <row r="595" spans="2:65" s="1" customFormat="1" ht="19.5">
      <c r="B595" s="33"/>
      <c r="C595" s="34"/>
      <c r="D595" s="185" t="s">
        <v>162</v>
      </c>
      <c r="E595" s="34"/>
      <c r="F595" s="186" t="s">
        <v>960</v>
      </c>
      <c r="G595" s="34"/>
      <c r="H595" s="34"/>
      <c r="I595" s="102"/>
      <c r="J595" s="34"/>
      <c r="K595" s="34"/>
      <c r="L595" s="37"/>
      <c r="M595" s="187"/>
      <c r="N595" s="59"/>
      <c r="O595" s="59"/>
      <c r="P595" s="59"/>
      <c r="Q595" s="59"/>
      <c r="R595" s="59"/>
      <c r="S595" s="59"/>
      <c r="T595" s="60"/>
      <c r="AT595" s="16" t="s">
        <v>162</v>
      </c>
      <c r="AU595" s="16" t="s">
        <v>84</v>
      </c>
    </row>
    <row r="596" spans="2:65" s="11" customFormat="1" ht="11.25">
      <c r="B596" s="188"/>
      <c r="C596" s="189"/>
      <c r="D596" s="185" t="s">
        <v>168</v>
      </c>
      <c r="E596" s="190" t="s">
        <v>19</v>
      </c>
      <c r="F596" s="191" t="s">
        <v>981</v>
      </c>
      <c r="G596" s="189"/>
      <c r="H596" s="190" t="s">
        <v>19</v>
      </c>
      <c r="I596" s="192"/>
      <c r="J596" s="189"/>
      <c r="K596" s="189"/>
      <c r="L596" s="193"/>
      <c r="M596" s="194"/>
      <c r="N596" s="195"/>
      <c r="O596" s="195"/>
      <c r="P596" s="195"/>
      <c r="Q596" s="195"/>
      <c r="R596" s="195"/>
      <c r="S596" s="195"/>
      <c r="T596" s="196"/>
      <c r="AT596" s="197" t="s">
        <v>168</v>
      </c>
      <c r="AU596" s="197" t="s">
        <v>84</v>
      </c>
      <c r="AV596" s="11" t="s">
        <v>82</v>
      </c>
      <c r="AW596" s="11" t="s">
        <v>35</v>
      </c>
      <c r="AX596" s="11" t="s">
        <v>74</v>
      </c>
      <c r="AY596" s="197" t="s">
        <v>148</v>
      </c>
    </row>
    <row r="597" spans="2:65" s="12" customFormat="1" ht="11.25">
      <c r="B597" s="198"/>
      <c r="C597" s="199"/>
      <c r="D597" s="185" t="s">
        <v>168</v>
      </c>
      <c r="E597" s="200" t="s">
        <v>19</v>
      </c>
      <c r="F597" s="201" t="s">
        <v>982</v>
      </c>
      <c r="G597" s="199"/>
      <c r="H597" s="202">
        <v>17.7</v>
      </c>
      <c r="I597" s="203"/>
      <c r="J597" s="199"/>
      <c r="K597" s="199"/>
      <c r="L597" s="204"/>
      <c r="M597" s="205"/>
      <c r="N597" s="206"/>
      <c r="O597" s="206"/>
      <c r="P597" s="206"/>
      <c r="Q597" s="206"/>
      <c r="R597" s="206"/>
      <c r="S597" s="206"/>
      <c r="T597" s="207"/>
      <c r="AT597" s="208" t="s">
        <v>168</v>
      </c>
      <c r="AU597" s="208" t="s">
        <v>84</v>
      </c>
      <c r="AV597" s="12" t="s">
        <v>84</v>
      </c>
      <c r="AW597" s="12" t="s">
        <v>35</v>
      </c>
      <c r="AX597" s="12" t="s">
        <v>74</v>
      </c>
      <c r="AY597" s="208" t="s">
        <v>148</v>
      </c>
    </row>
    <row r="598" spans="2:65" s="12" customFormat="1" ht="11.25">
      <c r="B598" s="198"/>
      <c r="C598" s="199"/>
      <c r="D598" s="185" t="s">
        <v>168</v>
      </c>
      <c r="E598" s="200" t="s">
        <v>19</v>
      </c>
      <c r="F598" s="201" t="s">
        <v>983</v>
      </c>
      <c r="G598" s="199"/>
      <c r="H598" s="202">
        <v>128.624</v>
      </c>
      <c r="I598" s="203"/>
      <c r="J598" s="199"/>
      <c r="K598" s="199"/>
      <c r="L598" s="204"/>
      <c r="M598" s="205"/>
      <c r="N598" s="206"/>
      <c r="O598" s="206"/>
      <c r="P598" s="206"/>
      <c r="Q598" s="206"/>
      <c r="R598" s="206"/>
      <c r="S598" s="206"/>
      <c r="T598" s="207"/>
      <c r="AT598" s="208" t="s">
        <v>168</v>
      </c>
      <c r="AU598" s="208" t="s">
        <v>84</v>
      </c>
      <c r="AV598" s="12" t="s">
        <v>84</v>
      </c>
      <c r="AW598" s="12" t="s">
        <v>35</v>
      </c>
      <c r="AX598" s="12" t="s">
        <v>74</v>
      </c>
      <c r="AY598" s="208" t="s">
        <v>148</v>
      </c>
    </row>
    <row r="599" spans="2:65" s="12" customFormat="1" ht="11.25">
      <c r="B599" s="198"/>
      <c r="C599" s="199"/>
      <c r="D599" s="185" t="s">
        <v>168</v>
      </c>
      <c r="E599" s="200" t="s">
        <v>19</v>
      </c>
      <c r="F599" s="201" t="s">
        <v>984</v>
      </c>
      <c r="G599" s="199"/>
      <c r="H599" s="202">
        <v>16.8</v>
      </c>
      <c r="I599" s="203"/>
      <c r="J599" s="199"/>
      <c r="K599" s="199"/>
      <c r="L599" s="204"/>
      <c r="M599" s="205"/>
      <c r="N599" s="206"/>
      <c r="O599" s="206"/>
      <c r="P599" s="206"/>
      <c r="Q599" s="206"/>
      <c r="R599" s="206"/>
      <c r="S599" s="206"/>
      <c r="T599" s="207"/>
      <c r="AT599" s="208" t="s">
        <v>168</v>
      </c>
      <c r="AU599" s="208" t="s">
        <v>84</v>
      </c>
      <c r="AV599" s="12" t="s">
        <v>84</v>
      </c>
      <c r="AW599" s="12" t="s">
        <v>35</v>
      </c>
      <c r="AX599" s="12" t="s">
        <v>74</v>
      </c>
      <c r="AY599" s="208" t="s">
        <v>148</v>
      </c>
    </row>
    <row r="600" spans="2:65" s="12" customFormat="1" ht="11.25">
      <c r="B600" s="198"/>
      <c r="C600" s="199"/>
      <c r="D600" s="185" t="s">
        <v>168</v>
      </c>
      <c r="E600" s="200" t="s">
        <v>19</v>
      </c>
      <c r="F600" s="201" t="s">
        <v>985</v>
      </c>
      <c r="G600" s="199"/>
      <c r="H600" s="202">
        <v>27.632000000000001</v>
      </c>
      <c r="I600" s="203"/>
      <c r="J600" s="199"/>
      <c r="K600" s="199"/>
      <c r="L600" s="204"/>
      <c r="M600" s="205"/>
      <c r="N600" s="206"/>
      <c r="O600" s="206"/>
      <c r="P600" s="206"/>
      <c r="Q600" s="206"/>
      <c r="R600" s="206"/>
      <c r="S600" s="206"/>
      <c r="T600" s="207"/>
      <c r="AT600" s="208" t="s">
        <v>168</v>
      </c>
      <c r="AU600" s="208" t="s">
        <v>84</v>
      </c>
      <c r="AV600" s="12" t="s">
        <v>84</v>
      </c>
      <c r="AW600" s="12" t="s">
        <v>35</v>
      </c>
      <c r="AX600" s="12" t="s">
        <v>74</v>
      </c>
      <c r="AY600" s="208" t="s">
        <v>148</v>
      </c>
    </row>
    <row r="601" spans="2:65" s="12" customFormat="1" ht="11.25">
      <c r="B601" s="198"/>
      <c r="C601" s="199"/>
      <c r="D601" s="185" t="s">
        <v>168</v>
      </c>
      <c r="E601" s="200" t="s">
        <v>19</v>
      </c>
      <c r="F601" s="201" t="s">
        <v>986</v>
      </c>
      <c r="G601" s="199"/>
      <c r="H601" s="202">
        <v>82.456000000000003</v>
      </c>
      <c r="I601" s="203"/>
      <c r="J601" s="199"/>
      <c r="K601" s="199"/>
      <c r="L601" s="204"/>
      <c r="M601" s="205"/>
      <c r="N601" s="206"/>
      <c r="O601" s="206"/>
      <c r="P601" s="206"/>
      <c r="Q601" s="206"/>
      <c r="R601" s="206"/>
      <c r="S601" s="206"/>
      <c r="T601" s="207"/>
      <c r="AT601" s="208" t="s">
        <v>168</v>
      </c>
      <c r="AU601" s="208" t="s">
        <v>84</v>
      </c>
      <c r="AV601" s="12" t="s">
        <v>84</v>
      </c>
      <c r="AW601" s="12" t="s">
        <v>35</v>
      </c>
      <c r="AX601" s="12" t="s">
        <v>74</v>
      </c>
      <c r="AY601" s="208" t="s">
        <v>148</v>
      </c>
    </row>
    <row r="602" spans="2:65" s="13" customFormat="1" ht="11.25">
      <c r="B602" s="209"/>
      <c r="C602" s="210"/>
      <c r="D602" s="185" t="s">
        <v>168</v>
      </c>
      <c r="E602" s="211" t="s">
        <v>19</v>
      </c>
      <c r="F602" s="212" t="s">
        <v>275</v>
      </c>
      <c r="G602" s="210"/>
      <c r="H602" s="213">
        <v>273.21199999999999</v>
      </c>
      <c r="I602" s="214"/>
      <c r="J602" s="210"/>
      <c r="K602" s="210"/>
      <c r="L602" s="215"/>
      <c r="M602" s="216"/>
      <c r="N602" s="217"/>
      <c r="O602" s="217"/>
      <c r="P602" s="217"/>
      <c r="Q602" s="217"/>
      <c r="R602" s="217"/>
      <c r="S602" s="217"/>
      <c r="T602" s="218"/>
      <c r="AT602" s="219" t="s">
        <v>168</v>
      </c>
      <c r="AU602" s="219" t="s">
        <v>84</v>
      </c>
      <c r="AV602" s="13" t="s">
        <v>155</v>
      </c>
      <c r="AW602" s="13" t="s">
        <v>35</v>
      </c>
      <c r="AX602" s="13" t="s">
        <v>82</v>
      </c>
      <c r="AY602" s="219" t="s">
        <v>148</v>
      </c>
    </row>
    <row r="603" spans="2:65" s="1" customFormat="1" ht="22.5" customHeight="1">
      <c r="B603" s="33"/>
      <c r="C603" s="173" t="s">
        <v>987</v>
      </c>
      <c r="D603" s="173" t="s">
        <v>151</v>
      </c>
      <c r="E603" s="174" t="s">
        <v>988</v>
      </c>
      <c r="F603" s="175" t="s">
        <v>989</v>
      </c>
      <c r="G603" s="176" t="s">
        <v>179</v>
      </c>
      <c r="H603" s="177">
        <v>4.5759999999999996</v>
      </c>
      <c r="I603" s="178"/>
      <c r="J603" s="179">
        <f>ROUND(I603*H603,2)</f>
        <v>0</v>
      </c>
      <c r="K603" s="175" t="s">
        <v>160</v>
      </c>
      <c r="L603" s="37"/>
      <c r="M603" s="180" t="s">
        <v>19</v>
      </c>
      <c r="N603" s="181" t="s">
        <v>45</v>
      </c>
      <c r="O603" s="59"/>
      <c r="P603" s="182">
        <f>O603*H603</f>
        <v>0</v>
      </c>
      <c r="Q603" s="182">
        <v>1.6920000000000001E-2</v>
      </c>
      <c r="R603" s="182">
        <f>Q603*H603</f>
        <v>7.7425919999999995E-2</v>
      </c>
      <c r="S603" s="182">
        <v>0</v>
      </c>
      <c r="T603" s="183">
        <f>S603*H603</f>
        <v>0</v>
      </c>
      <c r="AR603" s="16" t="s">
        <v>247</v>
      </c>
      <c r="AT603" s="16" t="s">
        <v>151</v>
      </c>
      <c r="AU603" s="16" t="s">
        <v>84</v>
      </c>
      <c r="AY603" s="16" t="s">
        <v>148</v>
      </c>
      <c r="BE603" s="184">
        <f>IF(N603="základní",J603,0)</f>
        <v>0</v>
      </c>
      <c r="BF603" s="184">
        <f>IF(N603="snížená",J603,0)</f>
        <v>0</v>
      </c>
      <c r="BG603" s="184">
        <f>IF(N603="zákl. přenesená",J603,0)</f>
        <v>0</v>
      </c>
      <c r="BH603" s="184">
        <f>IF(N603="sníž. přenesená",J603,0)</f>
        <v>0</v>
      </c>
      <c r="BI603" s="184">
        <f>IF(N603="nulová",J603,0)</f>
        <v>0</v>
      </c>
      <c r="BJ603" s="16" t="s">
        <v>82</v>
      </c>
      <c r="BK603" s="184">
        <f>ROUND(I603*H603,2)</f>
        <v>0</v>
      </c>
      <c r="BL603" s="16" t="s">
        <v>247</v>
      </c>
      <c r="BM603" s="16" t="s">
        <v>990</v>
      </c>
    </row>
    <row r="604" spans="2:65" s="1" customFormat="1" ht="126.75">
      <c r="B604" s="33"/>
      <c r="C604" s="34"/>
      <c r="D604" s="185" t="s">
        <v>181</v>
      </c>
      <c r="E604" s="34"/>
      <c r="F604" s="186" t="s">
        <v>980</v>
      </c>
      <c r="G604" s="34"/>
      <c r="H604" s="34"/>
      <c r="I604" s="102"/>
      <c r="J604" s="34"/>
      <c r="K604" s="34"/>
      <c r="L604" s="37"/>
      <c r="M604" s="187"/>
      <c r="N604" s="59"/>
      <c r="O604" s="59"/>
      <c r="P604" s="59"/>
      <c r="Q604" s="59"/>
      <c r="R604" s="59"/>
      <c r="S604" s="59"/>
      <c r="T604" s="60"/>
      <c r="AT604" s="16" t="s">
        <v>181</v>
      </c>
      <c r="AU604" s="16" t="s">
        <v>84</v>
      </c>
    </row>
    <row r="605" spans="2:65" s="1" customFormat="1" ht="19.5">
      <c r="B605" s="33"/>
      <c r="C605" s="34"/>
      <c r="D605" s="185" t="s">
        <v>162</v>
      </c>
      <c r="E605" s="34"/>
      <c r="F605" s="186" t="s">
        <v>960</v>
      </c>
      <c r="G605" s="34"/>
      <c r="H605" s="34"/>
      <c r="I605" s="102"/>
      <c r="J605" s="34"/>
      <c r="K605" s="34"/>
      <c r="L605" s="37"/>
      <c r="M605" s="187"/>
      <c r="N605" s="59"/>
      <c r="O605" s="59"/>
      <c r="P605" s="59"/>
      <c r="Q605" s="59"/>
      <c r="R605" s="59"/>
      <c r="S605" s="59"/>
      <c r="T605" s="60"/>
      <c r="AT605" s="16" t="s">
        <v>162</v>
      </c>
      <c r="AU605" s="16" t="s">
        <v>84</v>
      </c>
    </row>
    <row r="606" spans="2:65" s="11" customFormat="1" ht="11.25">
      <c r="B606" s="188"/>
      <c r="C606" s="189"/>
      <c r="D606" s="185" t="s">
        <v>168</v>
      </c>
      <c r="E606" s="190" t="s">
        <v>19</v>
      </c>
      <c r="F606" s="191" t="s">
        <v>991</v>
      </c>
      <c r="G606" s="189"/>
      <c r="H606" s="190" t="s">
        <v>19</v>
      </c>
      <c r="I606" s="192"/>
      <c r="J606" s="189"/>
      <c r="K606" s="189"/>
      <c r="L606" s="193"/>
      <c r="M606" s="194"/>
      <c r="N606" s="195"/>
      <c r="O606" s="195"/>
      <c r="P606" s="195"/>
      <c r="Q606" s="195"/>
      <c r="R606" s="195"/>
      <c r="S606" s="195"/>
      <c r="T606" s="196"/>
      <c r="AT606" s="197" t="s">
        <v>168</v>
      </c>
      <c r="AU606" s="197" t="s">
        <v>84</v>
      </c>
      <c r="AV606" s="11" t="s">
        <v>82</v>
      </c>
      <c r="AW606" s="11" t="s">
        <v>35</v>
      </c>
      <c r="AX606" s="11" t="s">
        <v>74</v>
      </c>
      <c r="AY606" s="197" t="s">
        <v>148</v>
      </c>
    </row>
    <row r="607" spans="2:65" s="12" customFormat="1" ht="11.25">
      <c r="B607" s="198"/>
      <c r="C607" s="199"/>
      <c r="D607" s="185" t="s">
        <v>168</v>
      </c>
      <c r="E607" s="200" t="s">
        <v>19</v>
      </c>
      <c r="F607" s="201" t="s">
        <v>992</v>
      </c>
      <c r="G607" s="199"/>
      <c r="H607" s="202">
        <v>4.5759999999999996</v>
      </c>
      <c r="I607" s="203"/>
      <c r="J607" s="199"/>
      <c r="K607" s="199"/>
      <c r="L607" s="204"/>
      <c r="M607" s="205"/>
      <c r="N607" s="206"/>
      <c r="O607" s="206"/>
      <c r="P607" s="206"/>
      <c r="Q607" s="206"/>
      <c r="R607" s="206"/>
      <c r="S607" s="206"/>
      <c r="T607" s="207"/>
      <c r="AT607" s="208" t="s">
        <v>168</v>
      </c>
      <c r="AU607" s="208" t="s">
        <v>84</v>
      </c>
      <c r="AV607" s="12" t="s">
        <v>84</v>
      </c>
      <c r="AW607" s="12" t="s">
        <v>35</v>
      </c>
      <c r="AX607" s="12" t="s">
        <v>82</v>
      </c>
      <c r="AY607" s="208" t="s">
        <v>148</v>
      </c>
    </row>
    <row r="608" spans="2:65" s="1" customFormat="1" ht="22.5" customHeight="1">
      <c r="B608" s="33"/>
      <c r="C608" s="173" t="s">
        <v>993</v>
      </c>
      <c r="D608" s="173" t="s">
        <v>151</v>
      </c>
      <c r="E608" s="174" t="s">
        <v>994</v>
      </c>
      <c r="F608" s="175" t="s">
        <v>995</v>
      </c>
      <c r="G608" s="176" t="s">
        <v>179</v>
      </c>
      <c r="H608" s="177">
        <v>273.21199999999999</v>
      </c>
      <c r="I608" s="178"/>
      <c r="J608" s="179">
        <f>ROUND(I608*H608,2)</f>
        <v>0</v>
      </c>
      <c r="K608" s="175" t="s">
        <v>160</v>
      </c>
      <c r="L608" s="37"/>
      <c r="M608" s="180" t="s">
        <v>19</v>
      </c>
      <c r="N608" s="181" t="s">
        <v>45</v>
      </c>
      <c r="O608" s="59"/>
      <c r="P608" s="182">
        <f>O608*H608</f>
        <v>0</v>
      </c>
      <c r="Q608" s="182">
        <v>0</v>
      </c>
      <c r="R608" s="182">
        <f>Q608*H608</f>
        <v>0</v>
      </c>
      <c r="S608" s="182">
        <v>1.7250000000000001E-2</v>
      </c>
      <c r="T608" s="183">
        <f>S608*H608</f>
        <v>4.7129070000000004</v>
      </c>
      <c r="AR608" s="16" t="s">
        <v>247</v>
      </c>
      <c r="AT608" s="16" t="s">
        <v>151</v>
      </c>
      <c r="AU608" s="16" t="s">
        <v>84</v>
      </c>
      <c r="AY608" s="16" t="s">
        <v>148</v>
      </c>
      <c r="BE608" s="184">
        <f>IF(N608="základní",J608,0)</f>
        <v>0</v>
      </c>
      <c r="BF608" s="184">
        <f>IF(N608="snížená",J608,0)</f>
        <v>0</v>
      </c>
      <c r="BG608" s="184">
        <f>IF(N608="zákl. přenesená",J608,0)</f>
        <v>0</v>
      </c>
      <c r="BH608" s="184">
        <f>IF(N608="sníž. přenesená",J608,0)</f>
        <v>0</v>
      </c>
      <c r="BI608" s="184">
        <f>IF(N608="nulová",J608,0)</f>
        <v>0</v>
      </c>
      <c r="BJ608" s="16" t="s">
        <v>82</v>
      </c>
      <c r="BK608" s="184">
        <f>ROUND(I608*H608,2)</f>
        <v>0</v>
      </c>
      <c r="BL608" s="16" t="s">
        <v>247</v>
      </c>
      <c r="BM608" s="16" t="s">
        <v>996</v>
      </c>
    </row>
    <row r="609" spans="2:65" s="1" customFormat="1" ht="39">
      <c r="B609" s="33"/>
      <c r="C609" s="34"/>
      <c r="D609" s="185" t="s">
        <v>181</v>
      </c>
      <c r="E609" s="34"/>
      <c r="F609" s="186" t="s">
        <v>997</v>
      </c>
      <c r="G609" s="34"/>
      <c r="H609" s="34"/>
      <c r="I609" s="102"/>
      <c r="J609" s="34"/>
      <c r="K609" s="34"/>
      <c r="L609" s="37"/>
      <c r="M609" s="187"/>
      <c r="N609" s="59"/>
      <c r="O609" s="59"/>
      <c r="P609" s="59"/>
      <c r="Q609" s="59"/>
      <c r="R609" s="59"/>
      <c r="S609" s="59"/>
      <c r="T609" s="60"/>
      <c r="AT609" s="16" t="s">
        <v>181</v>
      </c>
      <c r="AU609" s="16" t="s">
        <v>84</v>
      </c>
    </row>
    <row r="610" spans="2:65" s="11" customFormat="1" ht="11.25">
      <c r="B610" s="188"/>
      <c r="C610" s="189"/>
      <c r="D610" s="185" t="s">
        <v>168</v>
      </c>
      <c r="E610" s="190" t="s">
        <v>19</v>
      </c>
      <c r="F610" s="191" t="s">
        <v>998</v>
      </c>
      <c r="G610" s="189"/>
      <c r="H610" s="190" t="s">
        <v>19</v>
      </c>
      <c r="I610" s="192"/>
      <c r="J610" s="189"/>
      <c r="K610" s="189"/>
      <c r="L610" s="193"/>
      <c r="M610" s="194"/>
      <c r="N610" s="195"/>
      <c r="O610" s="195"/>
      <c r="P610" s="195"/>
      <c r="Q610" s="195"/>
      <c r="R610" s="195"/>
      <c r="S610" s="195"/>
      <c r="T610" s="196"/>
      <c r="AT610" s="197" t="s">
        <v>168</v>
      </c>
      <c r="AU610" s="197" t="s">
        <v>84</v>
      </c>
      <c r="AV610" s="11" t="s">
        <v>82</v>
      </c>
      <c r="AW610" s="11" t="s">
        <v>35</v>
      </c>
      <c r="AX610" s="11" t="s">
        <v>74</v>
      </c>
      <c r="AY610" s="197" t="s">
        <v>148</v>
      </c>
    </row>
    <row r="611" spans="2:65" s="12" customFormat="1" ht="11.25">
      <c r="B611" s="198"/>
      <c r="C611" s="199"/>
      <c r="D611" s="185" t="s">
        <v>168</v>
      </c>
      <c r="E611" s="200" t="s">
        <v>19</v>
      </c>
      <c r="F611" s="201" t="s">
        <v>982</v>
      </c>
      <c r="G611" s="199"/>
      <c r="H611" s="202">
        <v>17.7</v>
      </c>
      <c r="I611" s="203"/>
      <c r="J611" s="199"/>
      <c r="K611" s="199"/>
      <c r="L611" s="204"/>
      <c r="M611" s="205"/>
      <c r="N611" s="206"/>
      <c r="O611" s="206"/>
      <c r="P611" s="206"/>
      <c r="Q611" s="206"/>
      <c r="R611" s="206"/>
      <c r="S611" s="206"/>
      <c r="T611" s="207"/>
      <c r="AT611" s="208" t="s">
        <v>168</v>
      </c>
      <c r="AU611" s="208" t="s">
        <v>84</v>
      </c>
      <c r="AV611" s="12" t="s">
        <v>84</v>
      </c>
      <c r="AW611" s="12" t="s">
        <v>35</v>
      </c>
      <c r="AX611" s="12" t="s">
        <v>74</v>
      </c>
      <c r="AY611" s="208" t="s">
        <v>148</v>
      </c>
    </row>
    <row r="612" spans="2:65" s="12" customFormat="1" ht="11.25">
      <c r="B612" s="198"/>
      <c r="C612" s="199"/>
      <c r="D612" s="185" t="s">
        <v>168</v>
      </c>
      <c r="E612" s="200" t="s">
        <v>19</v>
      </c>
      <c r="F612" s="201" t="s">
        <v>983</v>
      </c>
      <c r="G612" s="199"/>
      <c r="H612" s="202">
        <v>128.624</v>
      </c>
      <c r="I612" s="203"/>
      <c r="J612" s="199"/>
      <c r="K612" s="199"/>
      <c r="L612" s="204"/>
      <c r="M612" s="205"/>
      <c r="N612" s="206"/>
      <c r="O612" s="206"/>
      <c r="P612" s="206"/>
      <c r="Q612" s="206"/>
      <c r="R612" s="206"/>
      <c r="S612" s="206"/>
      <c r="T612" s="207"/>
      <c r="AT612" s="208" t="s">
        <v>168</v>
      </c>
      <c r="AU612" s="208" t="s">
        <v>84</v>
      </c>
      <c r="AV612" s="12" t="s">
        <v>84</v>
      </c>
      <c r="AW612" s="12" t="s">
        <v>35</v>
      </c>
      <c r="AX612" s="12" t="s">
        <v>74</v>
      </c>
      <c r="AY612" s="208" t="s">
        <v>148</v>
      </c>
    </row>
    <row r="613" spans="2:65" s="12" customFormat="1" ht="11.25">
      <c r="B613" s="198"/>
      <c r="C613" s="199"/>
      <c r="D613" s="185" t="s">
        <v>168</v>
      </c>
      <c r="E613" s="200" t="s">
        <v>19</v>
      </c>
      <c r="F613" s="201" t="s">
        <v>984</v>
      </c>
      <c r="G613" s="199"/>
      <c r="H613" s="202">
        <v>16.8</v>
      </c>
      <c r="I613" s="203"/>
      <c r="J613" s="199"/>
      <c r="K613" s="199"/>
      <c r="L613" s="204"/>
      <c r="M613" s="205"/>
      <c r="N613" s="206"/>
      <c r="O613" s="206"/>
      <c r="P613" s="206"/>
      <c r="Q613" s="206"/>
      <c r="R613" s="206"/>
      <c r="S613" s="206"/>
      <c r="T613" s="207"/>
      <c r="AT613" s="208" t="s">
        <v>168</v>
      </c>
      <c r="AU613" s="208" t="s">
        <v>84</v>
      </c>
      <c r="AV613" s="12" t="s">
        <v>84</v>
      </c>
      <c r="AW613" s="12" t="s">
        <v>35</v>
      </c>
      <c r="AX613" s="12" t="s">
        <v>74</v>
      </c>
      <c r="AY613" s="208" t="s">
        <v>148</v>
      </c>
    </row>
    <row r="614" spans="2:65" s="12" customFormat="1" ht="11.25">
      <c r="B614" s="198"/>
      <c r="C614" s="199"/>
      <c r="D614" s="185" t="s">
        <v>168</v>
      </c>
      <c r="E614" s="200" t="s">
        <v>19</v>
      </c>
      <c r="F614" s="201" t="s">
        <v>985</v>
      </c>
      <c r="G614" s="199"/>
      <c r="H614" s="202">
        <v>27.632000000000001</v>
      </c>
      <c r="I614" s="203"/>
      <c r="J614" s="199"/>
      <c r="K614" s="199"/>
      <c r="L614" s="204"/>
      <c r="M614" s="205"/>
      <c r="N614" s="206"/>
      <c r="O614" s="206"/>
      <c r="P614" s="206"/>
      <c r="Q614" s="206"/>
      <c r="R614" s="206"/>
      <c r="S614" s="206"/>
      <c r="T614" s="207"/>
      <c r="AT614" s="208" t="s">
        <v>168</v>
      </c>
      <c r="AU614" s="208" t="s">
        <v>84</v>
      </c>
      <c r="AV614" s="12" t="s">
        <v>84</v>
      </c>
      <c r="AW614" s="12" t="s">
        <v>35</v>
      </c>
      <c r="AX614" s="12" t="s">
        <v>74</v>
      </c>
      <c r="AY614" s="208" t="s">
        <v>148</v>
      </c>
    </row>
    <row r="615" spans="2:65" s="12" customFormat="1" ht="11.25">
      <c r="B615" s="198"/>
      <c r="C615" s="199"/>
      <c r="D615" s="185" t="s">
        <v>168</v>
      </c>
      <c r="E615" s="200" t="s">
        <v>19</v>
      </c>
      <c r="F615" s="201" t="s">
        <v>986</v>
      </c>
      <c r="G615" s="199"/>
      <c r="H615" s="202">
        <v>82.456000000000003</v>
      </c>
      <c r="I615" s="203"/>
      <c r="J615" s="199"/>
      <c r="K615" s="199"/>
      <c r="L615" s="204"/>
      <c r="M615" s="205"/>
      <c r="N615" s="206"/>
      <c r="O615" s="206"/>
      <c r="P615" s="206"/>
      <c r="Q615" s="206"/>
      <c r="R615" s="206"/>
      <c r="S615" s="206"/>
      <c r="T615" s="207"/>
      <c r="AT615" s="208" t="s">
        <v>168</v>
      </c>
      <c r="AU615" s="208" t="s">
        <v>84</v>
      </c>
      <c r="AV615" s="12" t="s">
        <v>84</v>
      </c>
      <c r="AW615" s="12" t="s">
        <v>35</v>
      </c>
      <c r="AX615" s="12" t="s">
        <v>74</v>
      </c>
      <c r="AY615" s="208" t="s">
        <v>148</v>
      </c>
    </row>
    <row r="616" spans="2:65" s="13" customFormat="1" ht="11.25">
      <c r="B616" s="209"/>
      <c r="C616" s="210"/>
      <c r="D616" s="185" t="s">
        <v>168</v>
      </c>
      <c r="E616" s="211" t="s">
        <v>19</v>
      </c>
      <c r="F616" s="212" t="s">
        <v>275</v>
      </c>
      <c r="G616" s="210"/>
      <c r="H616" s="213">
        <v>273.21199999999999</v>
      </c>
      <c r="I616" s="214"/>
      <c r="J616" s="210"/>
      <c r="K616" s="210"/>
      <c r="L616" s="215"/>
      <c r="M616" s="216"/>
      <c r="N616" s="217"/>
      <c r="O616" s="217"/>
      <c r="P616" s="217"/>
      <c r="Q616" s="217"/>
      <c r="R616" s="217"/>
      <c r="S616" s="217"/>
      <c r="T616" s="218"/>
      <c r="AT616" s="219" t="s">
        <v>168</v>
      </c>
      <c r="AU616" s="219" t="s">
        <v>84</v>
      </c>
      <c r="AV616" s="13" t="s">
        <v>155</v>
      </c>
      <c r="AW616" s="13" t="s">
        <v>35</v>
      </c>
      <c r="AX616" s="13" t="s">
        <v>82</v>
      </c>
      <c r="AY616" s="219" t="s">
        <v>148</v>
      </c>
    </row>
    <row r="617" spans="2:65" s="1" customFormat="1" ht="22.5" customHeight="1">
      <c r="B617" s="33"/>
      <c r="C617" s="173" t="s">
        <v>999</v>
      </c>
      <c r="D617" s="173" t="s">
        <v>151</v>
      </c>
      <c r="E617" s="174" t="s">
        <v>1000</v>
      </c>
      <c r="F617" s="175" t="s">
        <v>1001</v>
      </c>
      <c r="G617" s="176" t="s">
        <v>179</v>
      </c>
      <c r="H617" s="177">
        <v>24.31</v>
      </c>
      <c r="I617" s="178"/>
      <c r="J617" s="179">
        <f>ROUND(I617*H617,2)</f>
        <v>0</v>
      </c>
      <c r="K617" s="175" t="s">
        <v>160</v>
      </c>
      <c r="L617" s="37"/>
      <c r="M617" s="180" t="s">
        <v>19</v>
      </c>
      <c r="N617" s="181" t="s">
        <v>45</v>
      </c>
      <c r="O617" s="59"/>
      <c r="P617" s="182">
        <f>O617*H617</f>
        <v>0</v>
      </c>
      <c r="Q617" s="182">
        <v>1.2919999999999999E-2</v>
      </c>
      <c r="R617" s="182">
        <f>Q617*H617</f>
        <v>0.31408519999999995</v>
      </c>
      <c r="S617" s="182">
        <v>0</v>
      </c>
      <c r="T617" s="183">
        <f>S617*H617</f>
        <v>0</v>
      </c>
      <c r="AR617" s="16" t="s">
        <v>247</v>
      </c>
      <c r="AT617" s="16" t="s">
        <v>151</v>
      </c>
      <c r="AU617" s="16" t="s">
        <v>84</v>
      </c>
      <c r="AY617" s="16" t="s">
        <v>148</v>
      </c>
      <c r="BE617" s="184">
        <f>IF(N617="základní",J617,0)</f>
        <v>0</v>
      </c>
      <c r="BF617" s="184">
        <f>IF(N617="snížená",J617,0)</f>
        <v>0</v>
      </c>
      <c r="BG617" s="184">
        <f>IF(N617="zákl. přenesená",J617,0)</f>
        <v>0</v>
      </c>
      <c r="BH617" s="184">
        <f>IF(N617="sníž. přenesená",J617,0)</f>
        <v>0</v>
      </c>
      <c r="BI617" s="184">
        <f>IF(N617="nulová",J617,0)</f>
        <v>0</v>
      </c>
      <c r="BJ617" s="16" t="s">
        <v>82</v>
      </c>
      <c r="BK617" s="184">
        <f>ROUND(I617*H617,2)</f>
        <v>0</v>
      </c>
      <c r="BL617" s="16" t="s">
        <v>247</v>
      </c>
      <c r="BM617" s="16" t="s">
        <v>1002</v>
      </c>
    </row>
    <row r="618" spans="2:65" s="1" customFormat="1" ht="107.25">
      <c r="B618" s="33"/>
      <c r="C618" s="34"/>
      <c r="D618" s="185" t="s">
        <v>181</v>
      </c>
      <c r="E618" s="34"/>
      <c r="F618" s="186" t="s">
        <v>1003</v>
      </c>
      <c r="G618" s="34"/>
      <c r="H618" s="34"/>
      <c r="I618" s="102"/>
      <c r="J618" s="34"/>
      <c r="K618" s="34"/>
      <c r="L618" s="37"/>
      <c r="M618" s="187"/>
      <c r="N618" s="59"/>
      <c r="O618" s="59"/>
      <c r="P618" s="59"/>
      <c r="Q618" s="59"/>
      <c r="R618" s="59"/>
      <c r="S618" s="59"/>
      <c r="T618" s="60"/>
      <c r="AT618" s="16" t="s">
        <v>181</v>
      </c>
      <c r="AU618" s="16" t="s">
        <v>84</v>
      </c>
    </row>
    <row r="619" spans="2:65" s="11" customFormat="1" ht="11.25">
      <c r="B619" s="188"/>
      <c r="C619" s="189"/>
      <c r="D619" s="185" t="s">
        <v>168</v>
      </c>
      <c r="E619" s="190" t="s">
        <v>19</v>
      </c>
      <c r="F619" s="191" t="s">
        <v>1004</v>
      </c>
      <c r="G619" s="189"/>
      <c r="H619" s="190" t="s">
        <v>19</v>
      </c>
      <c r="I619" s="192"/>
      <c r="J619" s="189"/>
      <c r="K619" s="189"/>
      <c r="L619" s="193"/>
      <c r="M619" s="194"/>
      <c r="N619" s="195"/>
      <c r="O619" s="195"/>
      <c r="P619" s="195"/>
      <c r="Q619" s="195"/>
      <c r="R619" s="195"/>
      <c r="S619" s="195"/>
      <c r="T619" s="196"/>
      <c r="AT619" s="197" t="s">
        <v>168</v>
      </c>
      <c r="AU619" s="197" t="s">
        <v>84</v>
      </c>
      <c r="AV619" s="11" t="s">
        <v>82</v>
      </c>
      <c r="AW619" s="11" t="s">
        <v>35</v>
      </c>
      <c r="AX619" s="11" t="s">
        <v>74</v>
      </c>
      <c r="AY619" s="197" t="s">
        <v>148</v>
      </c>
    </row>
    <row r="620" spans="2:65" s="12" customFormat="1" ht="11.25">
      <c r="B620" s="198"/>
      <c r="C620" s="199"/>
      <c r="D620" s="185" t="s">
        <v>168</v>
      </c>
      <c r="E620" s="200" t="s">
        <v>19</v>
      </c>
      <c r="F620" s="201" t="s">
        <v>1005</v>
      </c>
      <c r="G620" s="199"/>
      <c r="H620" s="202">
        <v>24.31</v>
      </c>
      <c r="I620" s="203"/>
      <c r="J620" s="199"/>
      <c r="K620" s="199"/>
      <c r="L620" s="204"/>
      <c r="M620" s="205"/>
      <c r="N620" s="206"/>
      <c r="O620" s="206"/>
      <c r="P620" s="206"/>
      <c r="Q620" s="206"/>
      <c r="R620" s="206"/>
      <c r="S620" s="206"/>
      <c r="T620" s="207"/>
      <c r="AT620" s="208" t="s">
        <v>168</v>
      </c>
      <c r="AU620" s="208" t="s">
        <v>84</v>
      </c>
      <c r="AV620" s="12" t="s">
        <v>84</v>
      </c>
      <c r="AW620" s="12" t="s">
        <v>35</v>
      </c>
      <c r="AX620" s="12" t="s">
        <v>82</v>
      </c>
      <c r="AY620" s="208" t="s">
        <v>148</v>
      </c>
    </row>
    <row r="621" spans="2:65" s="1" customFormat="1" ht="22.5" customHeight="1">
      <c r="B621" s="33"/>
      <c r="C621" s="173" t="s">
        <v>1006</v>
      </c>
      <c r="D621" s="173" t="s">
        <v>151</v>
      </c>
      <c r="E621" s="174" t="s">
        <v>1007</v>
      </c>
      <c r="F621" s="175" t="s">
        <v>1008</v>
      </c>
      <c r="G621" s="176" t="s">
        <v>202</v>
      </c>
      <c r="H621" s="177">
        <v>76.5</v>
      </c>
      <c r="I621" s="178"/>
      <c r="J621" s="179">
        <f>ROUND(I621*H621,2)</f>
        <v>0</v>
      </c>
      <c r="K621" s="175" t="s">
        <v>160</v>
      </c>
      <c r="L621" s="37"/>
      <c r="M621" s="180" t="s">
        <v>19</v>
      </c>
      <c r="N621" s="181" t="s">
        <v>45</v>
      </c>
      <c r="O621" s="59"/>
      <c r="P621" s="182">
        <f>O621*H621</f>
        <v>0</v>
      </c>
      <c r="Q621" s="182">
        <v>2.5999999999999998E-4</v>
      </c>
      <c r="R621" s="182">
        <f>Q621*H621</f>
        <v>1.9889999999999998E-2</v>
      </c>
      <c r="S621" s="182">
        <v>0</v>
      </c>
      <c r="T621" s="183">
        <f>S621*H621</f>
        <v>0</v>
      </c>
      <c r="AR621" s="16" t="s">
        <v>247</v>
      </c>
      <c r="AT621" s="16" t="s">
        <v>151</v>
      </c>
      <c r="AU621" s="16" t="s">
        <v>84</v>
      </c>
      <c r="AY621" s="16" t="s">
        <v>148</v>
      </c>
      <c r="BE621" s="184">
        <f>IF(N621="základní",J621,0)</f>
        <v>0</v>
      </c>
      <c r="BF621" s="184">
        <f>IF(N621="snížená",J621,0)</f>
        <v>0</v>
      </c>
      <c r="BG621" s="184">
        <f>IF(N621="zákl. přenesená",J621,0)</f>
        <v>0</v>
      </c>
      <c r="BH621" s="184">
        <f>IF(N621="sníž. přenesená",J621,0)</f>
        <v>0</v>
      </c>
      <c r="BI621" s="184">
        <f>IF(N621="nulová",J621,0)</f>
        <v>0</v>
      </c>
      <c r="BJ621" s="16" t="s">
        <v>82</v>
      </c>
      <c r="BK621" s="184">
        <f>ROUND(I621*H621,2)</f>
        <v>0</v>
      </c>
      <c r="BL621" s="16" t="s">
        <v>247</v>
      </c>
      <c r="BM621" s="16" t="s">
        <v>1009</v>
      </c>
    </row>
    <row r="622" spans="2:65" s="1" customFormat="1" ht="107.25">
      <c r="B622" s="33"/>
      <c r="C622" s="34"/>
      <c r="D622" s="185" t="s">
        <v>181</v>
      </c>
      <c r="E622" s="34"/>
      <c r="F622" s="186" t="s">
        <v>1003</v>
      </c>
      <c r="G622" s="34"/>
      <c r="H622" s="34"/>
      <c r="I622" s="102"/>
      <c r="J622" s="34"/>
      <c r="K622" s="34"/>
      <c r="L622" s="37"/>
      <c r="M622" s="187"/>
      <c r="N622" s="59"/>
      <c r="O622" s="59"/>
      <c r="P622" s="59"/>
      <c r="Q622" s="59"/>
      <c r="R622" s="59"/>
      <c r="S622" s="59"/>
      <c r="T622" s="60"/>
      <c r="AT622" s="16" t="s">
        <v>181</v>
      </c>
      <c r="AU622" s="16" t="s">
        <v>84</v>
      </c>
    </row>
    <row r="623" spans="2:65" s="11" customFormat="1" ht="11.25">
      <c r="B623" s="188"/>
      <c r="C623" s="189"/>
      <c r="D623" s="185" t="s">
        <v>168</v>
      </c>
      <c r="E623" s="190" t="s">
        <v>19</v>
      </c>
      <c r="F623" s="191" t="s">
        <v>1010</v>
      </c>
      <c r="G623" s="189"/>
      <c r="H623" s="190" t="s">
        <v>19</v>
      </c>
      <c r="I623" s="192"/>
      <c r="J623" s="189"/>
      <c r="K623" s="189"/>
      <c r="L623" s="193"/>
      <c r="M623" s="194"/>
      <c r="N623" s="195"/>
      <c r="O623" s="195"/>
      <c r="P623" s="195"/>
      <c r="Q623" s="195"/>
      <c r="R623" s="195"/>
      <c r="S623" s="195"/>
      <c r="T623" s="196"/>
      <c r="AT623" s="197" t="s">
        <v>168</v>
      </c>
      <c r="AU623" s="197" t="s">
        <v>84</v>
      </c>
      <c r="AV623" s="11" t="s">
        <v>82</v>
      </c>
      <c r="AW623" s="11" t="s">
        <v>35</v>
      </c>
      <c r="AX623" s="11" t="s">
        <v>74</v>
      </c>
      <c r="AY623" s="197" t="s">
        <v>148</v>
      </c>
    </row>
    <row r="624" spans="2:65" s="12" customFormat="1" ht="11.25">
      <c r="B624" s="198"/>
      <c r="C624" s="199"/>
      <c r="D624" s="185" t="s">
        <v>168</v>
      </c>
      <c r="E624" s="200" t="s">
        <v>19</v>
      </c>
      <c r="F624" s="201" t="s">
        <v>1011</v>
      </c>
      <c r="G624" s="199"/>
      <c r="H624" s="202">
        <v>76.5</v>
      </c>
      <c r="I624" s="203"/>
      <c r="J624" s="199"/>
      <c r="K624" s="199"/>
      <c r="L624" s="204"/>
      <c r="M624" s="205"/>
      <c r="N624" s="206"/>
      <c r="O624" s="206"/>
      <c r="P624" s="206"/>
      <c r="Q624" s="206"/>
      <c r="R624" s="206"/>
      <c r="S624" s="206"/>
      <c r="T624" s="207"/>
      <c r="AT624" s="208" t="s">
        <v>168</v>
      </c>
      <c r="AU624" s="208" t="s">
        <v>84</v>
      </c>
      <c r="AV624" s="12" t="s">
        <v>84</v>
      </c>
      <c r="AW624" s="12" t="s">
        <v>35</v>
      </c>
      <c r="AX624" s="12" t="s">
        <v>82</v>
      </c>
      <c r="AY624" s="208" t="s">
        <v>148</v>
      </c>
    </row>
    <row r="625" spans="2:65" s="1" customFormat="1" ht="16.5" customHeight="1">
      <c r="B625" s="33"/>
      <c r="C625" s="173" t="s">
        <v>1012</v>
      </c>
      <c r="D625" s="173" t="s">
        <v>151</v>
      </c>
      <c r="E625" s="174" t="s">
        <v>1013</v>
      </c>
      <c r="F625" s="175" t="s">
        <v>1014</v>
      </c>
      <c r="G625" s="176" t="s">
        <v>179</v>
      </c>
      <c r="H625" s="177">
        <v>5.98</v>
      </c>
      <c r="I625" s="178"/>
      <c r="J625" s="179">
        <f>ROUND(I625*H625,2)</f>
        <v>0</v>
      </c>
      <c r="K625" s="175" t="s">
        <v>160</v>
      </c>
      <c r="L625" s="37"/>
      <c r="M625" s="180" t="s">
        <v>19</v>
      </c>
      <c r="N625" s="181" t="s">
        <v>45</v>
      </c>
      <c r="O625" s="59"/>
      <c r="P625" s="182">
        <f>O625*H625</f>
        <v>0</v>
      </c>
      <c r="Q625" s="182">
        <v>0</v>
      </c>
      <c r="R625" s="182">
        <f>Q625*H625</f>
        <v>0</v>
      </c>
      <c r="S625" s="182">
        <v>0</v>
      </c>
      <c r="T625" s="183">
        <f>S625*H625</f>
        <v>0</v>
      </c>
      <c r="AR625" s="16" t="s">
        <v>247</v>
      </c>
      <c r="AT625" s="16" t="s">
        <v>151</v>
      </c>
      <c r="AU625" s="16" t="s">
        <v>84</v>
      </c>
      <c r="AY625" s="16" t="s">
        <v>148</v>
      </c>
      <c r="BE625" s="184">
        <f>IF(N625="základní",J625,0)</f>
        <v>0</v>
      </c>
      <c r="BF625" s="184">
        <f>IF(N625="snížená",J625,0)</f>
        <v>0</v>
      </c>
      <c r="BG625" s="184">
        <f>IF(N625="zákl. přenesená",J625,0)</f>
        <v>0</v>
      </c>
      <c r="BH625" s="184">
        <f>IF(N625="sníž. přenesená",J625,0)</f>
        <v>0</v>
      </c>
      <c r="BI625" s="184">
        <f>IF(N625="nulová",J625,0)</f>
        <v>0</v>
      </c>
      <c r="BJ625" s="16" t="s">
        <v>82</v>
      </c>
      <c r="BK625" s="184">
        <f>ROUND(I625*H625,2)</f>
        <v>0</v>
      </c>
      <c r="BL625" s="16" t="s">
        <v>247</v>
      </c>
      <c r="BM625" s="16" t="s">
        <v>1015</v>
      </c>
    </row>
    <row r="626" spans="2:65" s="1" customFormat="1" ht="107.25">
      <c r="B626" s="33"/>
      <c r="C626" s="34"/>
      <c r="D626" s="185" t="s">
        <v>181</v>
      </c>
      <c r="E626" s="34"/>
      <c r="F626" s="186" t="s">
        <v>1003</v>
      </c>
      <c r="G626" s="34"/>
      <c r="H626" s="34"/>
      <c r="I626" s="102"/>
      <c r="J626" s="34"/>
      <c r="K626" s="34"/>
      <c r="L626" s="37"/>
      <c r="M626" s="187"/>
      <c r="N626" s="59"/>
      <c r="O626" s="59"/>
      <c r="P626" s="59"/>
      <c r="Q626" s="59"/>
      <c r="R626" s="59"/>
      <c r="S626" s="59"/>
      <c r="T626" s="60"/>
      <c r="AT626" s="16" t="s">
        <v>181</v>
      </c>
      <c r="AU626" s="16" t="s">
        <v>84</v>
      </c>
    </row>
    <row r="627" spans="2:65" s="11" customFormat="1" ht="11.25">
      <c r="B627" s="188"/>
      <c r="C627" s="189"/>
      <c r="D627" s="185" t="s">
        <v>168</v>
      </c>
      <c r="E627" s="190" t="s">
        <v>19</v>
      </c>
      <c r="F627" s="191" t="s">
        <v>1016</v>
      </c>
      <c r="G627" s="189"/>
      <c r="H627" s="190" t="s">
        <v>19</v>
      </c>
      <c r="I627" s="192"/>
      <c r="J627" s="189"/>
      <c r="K627" s="189"/>
      <c r="L627" s="193"/>
      <c r="M627" s="194"/>
      <c r="N627" s="195"/>
      <c r="O627" s="195"/>
      <c r="P627" s="195"/>
      <c r="Q627" s="195"/>
      <c r="R627" s="195"/>
      <c r="S627" s="195"/>
      <c r="T627" s="196"/>
      <c r="AT627" s="197" t="s">
        <v>168</v>
      </c>
      <c r="AU627" s="197" t="s">
        <v>84</v>
      </c>
      <c r="AV627" s="11" t="s">
        <v>82</v>
      </c>
      <c r="AW627" s="11" t="s">
        <v>35</v>
      </c>
      <c r="AX627" s="11" t="s">
        <v>74</v>
      </c>
      <c r="AY627" s="197" t="s">
        <v>148</v>
      </c>
    </row>
    <row r="628" spans="2:65" s="12" customFormat="1" ht="11.25">
      <c r="B628" s="198"/>
      <c r="C628" s="199"/>
      <c r="D628" s="185" t="s">
        <v>168</v>
      </c>
      <c r="E628" s="200" t="s">
        <v>19</v>
      </c>
      <c r="F628" s="201" t="s">
        <v>1017</v>
      </c>
      <c r="G628" s="199"/>
      <c r="H628" s="202">
        <v>5.98</v>
      </c>
      <c r="I628" s="203"/>
      <c r="J628" s="199"/>
      <c r="K628" s="199"/>
      <c r="L628" s="204"/>
      <c r="M628" s="205"/>
      <c r="N628" s="206"/>
      <c r="O628" s="206"/>
      <c r="P628" s="206"/>
      <c r="Q628" s="206"/>
      <c r="R628" s="206"/>
      <c r="S628" s="206"/>
      <c r="T628" s="207"/>
      <c r="AT628" s="208" t="s">
        <v>168</v>
      </c>
      <c r="AU628" s="208" t="s">
        <v>84</v>
      </c>
      <c r="AV628" s="12" t="s">
        <v>84</v>
      </c>
      <c r="AW628" s="12" t="s">
        <v>35</v>
      </c>
      <c r="AX628" s="12" t="s">
        <v>82</v>
      </c>
      <c r="AY628" s="208" t="s">
        <v>148</v>
      </c>
    </row>
    <row r="629" spans="2:65" s="1" customFormat="1" ht="16.5" customHeight="1">
      <c r="B629" s="33"/>
      <c r="C629" s="173" t="s">
        <v>1018</v>
      </c>
      <c r="D629" s="173" t="s">
        <v>151</v>
      </c>
      <c r="E629" s="174" t="s">
        <v>1019</v>
      </c>
      <c r="F629" s="175" t="s">
        <v>1020</v>
      </c>
      <c r="G629" s="176" t="s">
        <v>179</v>
      </c>
      <c r="H629" s="177">
        <v>88</v>
      </c>
      <c r="I629" s="178"/>
      <c r="J629" s="179">
        <f>ROUND(I629*H629,2)</f>
        <v>0</v>
      </c>
      <c r="K629" s="175" t="s">
        <v>160</v>
      </c>
      <c r="L629" s="37"/>
      <c r="M629" s="180" t="s">
        <v>19</v>
      </c>
      <c r="N629" s="181" t="s">
        <v>45</v>
      </c>
      <c r="O629" s="59"/>
      <c r="P629" s="182">
        <f>O629*H629</f>
        <v>0</v>
      </c>
      <c r="Q629" s="182">
        <v>1E-4</v>
      </c>
      <c r="R629" s="182">
        <f>Q629*H629</f>
        <v>8.8000000000000005E-3</v>
      </c>
      <c r="S629" s="182">
        <v>0</v>
      </c>
      <c r="T629" s="183">
        <f>S629*H629</f>
        <v>0</v>
      </c>
      <c r="AR629" s="16" t="s">
        <v>247</v>
      </c>
      <c r="AT629" s="16" t="s">
        <v>151</v>
      </c>
      <c r="AU629" s="16" t="s">
        <v>84</v>
      </c>
      <c r="AY629" s="16" t="s">
        <v>148</v>
      </c>
      <c r="BE629" s="184">
        <f>IF(N629="základní",J629,0)</f>
        <v>0</v>
      </c>
      <c r="BF629" s="184">
        <f>IF(N629="snížená",J629,0)</f>
        <v>0</v>
      </c>
      <c r="BG629" s="184">
        <f>IF(N629="zákl. přenesená",J629,0)</f>
        <v>0</v>
      </c>
      <c r="BH629" s="184">
        <f>IF(N629="sníž. přenesená",J629,0)</f>
        <v>0</v>
      </c>
      <c r="BI629" s="184">
        <f>IF(N629="nulová",J629,0)</f>
        <v>0</v>
      </c>
      <c r="BJ629" s="16" t="s">
        <v>82</v>
      </c>
      <c r="BK629" s="184">
        <f>ROUND(I629*H629,2)</f>
        <v>0</v>
      </c>
      <c r="BL629" s="16" t="s">
        <v>247</v>
      </c>
      <c r="BM629" s="16" t="s">
        <v>1021</v>
      </c>
    </row>
    <row r="630" spans="2:65" s="1" customFormat="1" ht="107.25">
      <c r="B630" s="33"/>
      <c r="C630" s="34"/>
      <c r="D630" s="185" t="s">
        <v>181</v>
      </c>
      <c r="E630" s="34"/>
      <c r="F630" s="186" t="s">
        <v>1003</v>
      </c>
      <c r="G630" s="34"/>
      <c r="H630" s="34"/>
      <c r="I630" s="102"/>
      <c r="J630" s="34"/>
      <c r="K630" s="34"/>
      <c r="L630" s="37"/>
      <c r="M630" s="187"/>
      <c r="N630" s="59"/>
      <c r="O630" s="59"/>
      <c r="P630" s="59"/>
      <c r="Q630" s="59"/>
      <c r="R630" s="59"/>
      <c r="S630" s="59"/>
      <c r="T630" s="60"/>
      <c r="AT630" s="16" t="s">
        <v>181</v>
      </c>
      <c r="AU630" s="16" t="s">
        <v>84</v>
      </c>
    </row>
    <row r="631" spans="2:65" s="11" customFormat="1" ht="11.25">
      <c r="B631" s="188"/>
      <c r="C631" s="189"/>
      <c r="D631" s="185" t="s">
        <v>168</v>
      </c>
      <c r="E631" s="190" t="s">
        <v>19</v>
      </c>
      <c r="F631" s="191" t="s">
        <v>1022</v>
      </c>
      <c r="G631" s="189"/>
      <c r="H631" s="190" t="s">
        <v>19</v>
      </c>
      <c r="I631" s="192"/>
      <c r="J631" s="189"/>
      <c r="K631" s="189"/>
      <c r="L631" s="193"/>
      <c r="M631" s="194"/>
      <c r="N631" s="195"/>
      <c r="O631" s="195"/>
      <c r="P631" s="195"/>
      <c r="Q631" s="195"/>
      <c r="R631" s="195"/>
      <c r="S631" s="195"/>
      <c r="T631" s="196"/>
      <c r="AT631" s="197" t="s">
        <v>168</v>
      </c>
      <c r="AU631" s="197" t="s">
        <v>84</v>
      </c>
      <c r="AV631" s="11" t="s">
        <v>82</v>
      </c>
      <c r="AW631" s="11" t="s">
        <v>35</v>
      </c>
      <c r="AX631" s="11" t="s">
        <v>74</v>
      </c>
      <c r="AY631" s="197" t="s">
        <v>148</v>
      </c>
    </row>
    <row r="632" spans="2:65" s="12" customFormat="1" ht="11.25">
      <c r="B632" s="198"/>
      <c r="C632" s="199"/>
      <c r="D632" s="185" t="s">
        <v>168</v>
      </c>
      <c r="E632" s="200" t="s">
        <v>19</v>
      </c>
      <c r="F632" s="201" t="s">
        <v>1023</v>
      </c>
      <c r="G632" s="199"/>
      <c r="H632" s="202">
        <v>88</v>
      </c>
      <c r="I632" s="203"/>
      <c r="J632" s="199"/>
      <c r="K632" s="199"/>
      <c r="L632" s="204"/>
      <c r="M632" s="205"/>
      <c r="N632" s="206"/>
      <c r="O632" s="206"/>
      <c r="P632" s="206"/>
      <c r="Q632" s="206"/>
      <c r="R632" s="206"/>
      <c r="S632" s="206"/>
      <c r="T632" s="207"/>
      <c r="AT632" s="208" t="s">
        <v>168</v>
      </c>
      <c r="AU632" s="208" t="s">
        <v>84</v>
      </c>
      <c r="AV632" s="12" t="s">
        <v>84</v>
      </c>
      <c r="AW632" s="12" t="s">
        <v>35</v>
      </c>
      <c r="AX632" s="12" t="s">
        <v>82</v>
      </c>
      <c r="AY632" s="208" t="s">
        <v>148</v>
      </c>
    </row>
    <row r="633" spans="2:65" s="1" customFormat="1" ht="22.5" customHeight="1">
      <c r="B633" s="33"/>
      <c r="C633" s="173" t="s">
        <v>1024</v>
      </c>
      <c r="D633" s="173" t="s">
        <v>151</v>
      </c>
      <c r="E633" s="174" t="s">
        <v>1025</v>
      </c>
      <c r="F633" s="175" t="s">
        <v>1026</v>
      </c>
      <c r="G633" s="176" t="s">
        <v>179</v>
      </c>
      <c r="H633" s="177">
        <v>117.27</v>
      </c>
      <c r="I633" s="178"/>
      <c r="J633" s="179">
        <f>ROUND(I633*H633,2)</f>
        <v>0</v>
      </c>
      <c r="K633" s="175" t="s">
        <v>160</v>
      </c>
      <c r="L633" s="37"/>
      <c r="M633" s="180" t="s">
        <v>19</v>
      </c>
      <c r="N633" s="181" t="s">
        <v>45</v>
      </c>
      <c r="O633" s="59"/>
      <c r="P633" s="182">
        <f>O633*H633</f>
        <v>0</v>
      </c>
      <c r="Q633" s="182">
        <v>0</v>
      </c>
      <c r="R633" s="182">
        <f>Q633*H633</f>
        <v>0</v>
      </c>
      <c r="S633" s="182">
        <v>1.7250000000000001E-2</v>
      </c>
      <c r="T633" s="183">
        <f>S633*H633</f>
        <v>2.0229075000000001</v>
      </c>
      <c r="AR633" s="16" t="s">
        <v>247</v>
      </c>
      <c r="AT633" s="16" t="s">
        <v>151</v>
      </c>
      <c r="AU633" s="16" t="s">
        <v>84</v>
      </c>
      <c r="AY633" s="16" t="s">
        <v>148</v>
      </c>
      <c r="BE633" s="184">
        <f>IF(N633="základní",J633,0)</f>
        <v>0</v>
      </c>
      <c r="BF633" s="184">
        <f>IF(N633="snížená",J633,0)</f>
        <v>0</v>
      </c>
      <c r="BG633" s="184">
        <f>IF(N633="zákl. přenesená",J633,0)</f>
        <v>0</v>
      </c>
      <c r="BH633" s="184">
        <f>IF(N633="sníž. přenesená",J633,0)</f>
        <v>0</v>
      </c>
      <c r="BI633" s="184">
        <f>IF(N633="nulová",J633,0)</f>
        <v>0</v>
      </c>
      <c r="BJ633" s="16" t="s">
        <v>82</v>
      </c>
      <c r="BK633" s="184">
        <f>ROUND(I633*H633,2)</f>
        <v>0</v>
      </c>
      <c r="BL633" s="16" t="s">
        <v>247</v>
      </c>
      <c r="BM633" s="16" t="s">
        <v>1027</v>
      </c>
    </row>
    <row r="634" spans="2:65" s="1" customFormat="1" ht="48.75">
      <c r="B634" s="33"/>
      <c r="C634" s="34"/>
      <c r="D634" s="185" t="s">
        <v>181</v>
      </c>
      <c r="E634" s="34"/>
      <c r="F634" s="186" t="s">
        <v>1028</v>
      </c>
      <c r="G634" s="34"/>
      <c r="H634" s="34"/>
      <c r="I634" s="102"/>
      <c r="J634" s="34"/>
      <c r="K634" s="34"/>
      <c r="L634" s="37"/>
      <c r="M634" s="187"/>
      <c r="N634" s="59"/>
      <c r="O634" s="59"/>
      <c r="P634" s="59"/>
      <c r="Q634" s="59"/>
      <c r="R634" s="59"/>
      <c r="S634" s="59"/>
      <c r="T634" s="60"/>
      <c r="AT634" s="16" t="s">
        <v>181</v>
      </c>
      <c r="AU634" s="16" t="s">
        <v>84</v>
      </c>
    </row>
    <row r="635" spans="2:65" s="11" customFormat="1" ht="11.25">
      <c r="B635" s="188"/>
      <c r="C635" s="189"/>
      <c r="D635" s="185" t="s">
        <v>168</v>
      </c>
      <c r="E635" s="190" t="s">
        <v>19</v>
      </c>
      <c r="F635" s="191" t="s">
        <v>1029</v>
      </c>
      <c r="G635" s="189"/>
      <c r="H635" s="190" t="s">
        <v>19</v>
      </c>
      <c r="I635" s="192"/>
      <c r="J635" s="189"/>
      <c r="K635" s="189"/>
      <c r="L635" s="193"/>
      <c r="M635" s="194"/>
      <c r="N635" s="195"/>
      <c r="O635" s="195"/>
      <c r="P635" s="195"/>
      <c r="Q635" s="195"/>
      <c r="R635" s="195"/>
      <c r="S635" s="195"/>
      <c r="T635" s="196"/>
      <c r="AT635" s="197" t="s">
        <v>168</v>
      </c>
      <c r="AU635" s="197" t="s">
        <v>84</v>
      </c>
      <c r="AV635" s="11" t="s">
        <v>82</v>
      </c>
      <c r="AW635" s="11" t="s">
        <v>35</v>
      </c>
      <c r="AX635" s="11" t="s">
        <v>74</v>
      </c>
      <c r="AY635" s="197" t="s">
        <v>148</v>
      </c>
    </row>
    <row r="636" spans="2:65" s="12" customFormat="1" ht="11.25">
      <c r="B636" s="198"/>
      <c r="C636" s="199"/>
      <c r="D636" s="185" t="s">
        <v>168</v>
      </c>
      <c r="E636" s="200" t="s">
        <v>19</v>
      </c>
      <c r="F636" s="201" t="s">
        <v>1030</v>
      </c>
      <c r="G636" s="199"/>
      <c r="H636" s="202">
        <v>117.27</v>
      </c>
      <c r="I636" s="203"/>
      <c r="J636" s="199"/>
      <c r="K636" s="199"/>
      <c r="L636" s="204"/>
      <c r="M636" s="205"/>
      <c r="N636" s="206"/>
      <c r="O636" s="206"/>
      <c r="P636" s="206"/>
      <c r="Q636" s="206"/>
      <c r="R636" s="206"/>
      <c r="S636" s="206"/>
      <c r="T636" s="207"/>
      <c r="AT636" s="208" t="s">
        <v>168</v>
      </c>
      <c r="AU636" s="208" t="s">
        <v>84</v>
      </c>
      <c r="AV636" s="12" t="s">
        <v>84</v>
      </c>
      <c r="AW636" s="12" t="s">
        <v>35</v>
      </c>
      <c r="AX636" s="12" t="s">
        <v>82</v>
      </c>
      <c r="AY636" s="208" t="s">
        <v>148</v>
      </c>
    </row>
    <row r="637" spans="2:65" s="1" customFormat="1" ht="16.5" customHeight="1">
      <c r="B637" s="33"/>
      <c r="C637" s="173" t="s">
        <v>1031</v>
      </c>
      <c r="D637" s="173" t="s">
        <v>151</v>
      </c>
      <c r="E637" s="174" t="s">
        <v>1032</v>
      </c>
      <c r="F637" s="175" t="s">
        <v>1033</v>
      </c>
      <c r="G637" s="176" t="s">
        <v>179</v>
      </c>
      <c r="H637" s="177">
        <v>653.63599999999997</v>
      </c>
      <c r="I637" s="178"/>
      <c r="J637" s="179">
        <f>ROUND(I637*H637,2)</f>
        <v>0</v>
      </c>
      <c r="K637" s="175" t="s">
        <v>160</v>
      </c>
      <c r="L637" s="37"/>
      <c r="M637" s="180" t="s">
        <v>19</v>
      </c>
      <c r="N637" s="181" t="s">
        <v>45</v>
      </c>
      <c r="O637" s="59"/>
      <c r="P637" s="182">
        <f>O637*H637</f>
        <v>0</v>
      </c>
      <c r="Q637" s="182">
        <v>7.6000000000000004E-4</v>
      </c>
      <c r="R637" s="182">
        <f>Q637*H637</f>
        <v>0.49676335999999999</v>
      </c>
      <c r="S637" s="182">
        <v>0</v>
      </c>
      <c r="T637" s="183">
        <f>S637*H637</f>
        <v>0</v>
      </c>
      <c r="AR637" s="16" t="s">
        <v>247</v>
      </c>
      <c r="AT637" s="16" t="s">
        <v>151</v>
      </c>
      <c r="AU637" s="16" t="s">
        <v>84</v>
      </c>
      <c r="AY637" s="16" t="s">
        <v>148</v>
      </c>
      <c r="BE637" s="184">
        <f>IF(N637="základní",J637,0)</f>
        <v>0</v>
      </c>
      <c r="BF637" s="184">
        <f>IF(N637="snížená",J637,0)</f>
        <v>0</v>
      </c>
      <c r="BG637" s="184">
        <f>IF(N637="zákl. přenesená",J637,0)</f>
        <v>0</v>
      </c>
      <c r="BH637" s="184">
        <f>IF(N637="sníž. přenesená",J637,0)</f>
        <v>0</v>
      </c>
      <c r="BI637" s="184">
        <f>IF(N637="nulová",J637,0)</f>
        <v>0</v>
      </c>
      <c r="BJ637" s="16" t="s">
        <v>82</v>
      </c>
      <c r="BK637" s="184">
        <f>ROUND(I637*H637,2)</f>
        <v>0</v>
      </c>
      <c r="BL637" s="16" t="s">
        <v>247</v>
      </c>
      <c r="BM637" s="16" t="s">
        <v>1034</v>
      </c>
    </row>
    <row r="638" spans="2:65" s="1" customFormat="1" ht="97.5">
      <c r="B638" s="33"/>
      <c r="C638" s="34"/>
      <c r="D638" s="185" t="s">
        <v>181</v>
      </c>
      <c r="E638" s="34"/>
      <c r="F638" s="186" t="s">
        <v>1035</v>
      </c>
      <c r="G638" s="34"/>
      <c r="H638" s="34"/>
      <c r="I638" s="102"/>
      <c r="J638" s="34"/>
      <c r="K638" s="34"/>
      <c r="L638" s="37"/>
      <c r="M638" s="187"/>
      <c r="N638" s="59"/>
      <c r="O638" s="59"/>
      <c r="P638" s="59"/>
      <c r="Q638" s="59"/>
      <c r="R638" s="59"/>
      <c r="S638" s="59"/>
      <c r="T638" s="60"/>
      <c r="AT638" s="16" t="s">
        <v>181</v>
      </c>
      <c r="AU638" s="16" t="s">
        <v>84</v>
      </c>
    </row>
    <row r="639" spans="2:65" s="11" customFormat="1" ht="11.25">
      <c r="B639" s="188"/>
      <c r="C639" s="189"/>
      <c r="D639" s="185" t="s">
        <v>168</v>
      </c>
      <c r="E639" s="190" t="s">
        <v>19</v>
      </c>
      <c r="F639" s="191" t="s">
        <v>1036</v>
      </c>
      <c r="G639" s="189"/>
      <c r="H639" s="190" t="s">
        <v>19</v>
      </c>
      <c r="I639" s="192"/>
      <c r="J639" s="189"/>
      <c r="K639" s="189"/>
      <c r="L639" s="193"/>
      <c r="M639" s="194"/>
      <c r="N639" s="195"/>
      <c r="O639" s="195"/>
      <c r="P639" s="195"/>
      <c r="Q639" s="195"/>
      <c r="R639" s="195"/>
      <c r="S639" s="195"/>
      <c r="T639" s="196"/>
      <c r="AT639" s="197" t="s">
        <v>168</v>
      </c>
      <c r="AU639" s="197" t="s">
        <v>84</v>
      </c>
      <c r="AV639" s="11" t="s">
        <v>82</v>
      </c>
      <c r="AW639" s="11" t="s">
        <v>35</v>
      </c>
      <c r="AX639" s="11" t="s">
        <v>74</v>
      </c>
      <c r="AY639" s="197" t="s">
        <v>148</v>
      </c>
    </row>
    <row r="640" spans="2:65" s="12" customFormat="1" ht="11.25">
      <c r="B640" s="198"/>
      <c r="C640" s="199"/>
      <c r="D640" s="185" t="s">
        <v>168</v>
      </c>
      <c r="E640" s="200" t="s">
        <v>19</v>
      </c>
      <c r="F640" s="201" t="s">
        <v>1037</v>
      </c>
      <c r="G640" s="199"/>
      <c r="H640" s="202">
        <v>309.33699999999999</v>
      </c>
      <c r="I640" s="203"/>
      <c r="J640" s="199"/>
      <c r="K640" s="199"/>
      <c r="L640" s="204"/>
      <c r="M640" s="205"/>
      <c r="N640" s="206"/>
      <c r="O640" s="206"/>
      <c r="P640" s="206"/>
      <c r="Q640" s="206"/>
      <c r="R640" s="206"/>
      <c r="S640" s="206"/>
      <c r="T640" s="207"/>
      <c r="AT640" s="208" t="s">
        <v>168</v>
      </c>
      <c r="AU640" s="208" t="s">
        <v>84</v>
      </c>
      <c r="AV640" s="12" t="s">
        <v>84</v>
      </c>
      <c r="AW640" s="12" t="s">
        <v>35</v>
      </c>
      <c r="AX640" s="12" t="s">
        <v>74</v>
      </c>
      <c r="AY640" s="208" t="s">
        <v>148</v>
      </c>
    </row>
    <row r="641" spans="2:65" s="12" customFormat="1" ht="11.25">
      <c r="B641" s="198"/>
      <c r="C641" s="199"/>
      <c r="D641" s="185" t="s">
        <v>168</v>
      </c>
      <c r="E641" s="200" t="s">
        <v>19</v>
      </c>
      <c r="F641" s="201" t="s">
        <v>1038</v>
      </c>
      <c r="G641" s="199"/>
      <c r="H641" s="202">
        <v>344.29899999999998</v>
      </c>
      <c r="I641" s="203"/>
      <c r="J641" s="199"/>
      <c r="K641" s="199"/>
      <c r="L641" s="204"/>
      <c r="M641" s="205"/>
      <c r="N641" s="206"/>
      <c r="O641" s="206"/>
      <c r="P641" s="206"/>
      <c r="Q641" s="206"/>
      <c r="R641" s="206"/>
      <c r="S641" s="206"/>
      <c r="T641" s="207"/>
      <c r="AT641" s="208" t="s">
        <v>168</v>
      </c>
      <c r="AU641" s="208" t="s">
        <v>84</v>
      </c>
      <c r="AV641" s="12" t="s">
        <v>84</v>
      </c>
      <c r="AW641" s="12" t="s">
        <v>35</v>
      </c>
      <c r="AX641" s="12" t="s">
        <v>74</v>
      </c>
      <c r="AY641" s="208" t="s">
        <v>148</v>
      </c>
    </row>
    <row r="642" spans="2:65" s="13" customFormat="1" ht="11.25">
      <c r="B642" s="209"/>
      <c r="C642" s="210"/>
      <c r="D642" s="185" t="s">
        <v>168</v>
      </c>
      <c r="E642" s="211" t="s">
        <v>19</v>
      </c>
      <c r="F642" s="212" t="s">
        <v>275</v>
      </c>
      <c r="G642" s="210"/>
      <c r="H642" s="213">
        <v>653.63599999999997</v>
      </c>
      <c r="I642" s="214"/>
      <c r="J642" s="210"/>
      <c r="K642" s="210"/>
      <c r="L642" s="215"/>
      <c r="M642" s="216"/>
      <c r="N642" s="217"/>
      <c r="O642" s="217"/>
      <c r="P642" s="217"/>
      <c r="Q642" s="217"/>
      <c r="R642" s="217"/>
      <c r="S642" s="217"/>
      <c r="T642" s="218"/>
      <c r="AT642" s="219" t="s">
        <v>168</v>
      </c>
      <c r="AU642" s="219" t="s">
        <v>84</v>
      </c>
      <c r="AV642" s="13" t="s">
        <v>155</v>
      </c>
      <c r="AW642" s="13" t="s">
        <v>35</v>
      </c>
      <c r="AX642" s="13" t="s">
        <v>82</v>
      </c>
      <c r="AY642" s="219" t="s">
        <v>148</v>
      </c>
    </row>
    <row r="643" spans="2:65" s="1" customFormat="1" ht="16.5" customHeight="1">
      <c r="B643" s="33"/>
      <c r="C643" s="220" t="s">
        <v>1039</v>
      </c>
      <c r="D643" s="220" t="s">
        <v>491</v>
      </c>
      <c r="E643" s="221" t="s">
        <v>1040</v>
      </c>
      <c r="F643" s="222" t="s">
        <v>1041</v>
      </c>
      <c r="G643" s="223" t="s">
        <v>179</v>
      </c>
      <c r="H643" s="224">
        <v>1581.799</v>
      </c>
      <c r="I643" s="225"/>
      <c r="J643" s="226">
        <f>ROUND(I643*H643,2)</f>
        <v>0</v>
      </c>
      <c r="K643" s="222" t="s">
        <v>160</v>
      </c>
      <c r="L643" s="227"/>
      <c r="M643" s="228" t="s">
        <v>19</v>
      </c>
      <c r="N643" s="229" t="s">
        <v>45</v>
      </c>
      <c r="O643" s="59"/>
      <c r="P643" s="182">
        <f>O643*H643</f>
        <v>0</v>
      </c>
      <c r="Q643" s="182">
        <v>1.0500000000000001E-2</v>
      </c>
      <c r="R643" s="182">
        <f>Q643*H643</f>
        <v>16.6088895</v>
      </c>
      <c r="S643" s="182">
        <v>0</v>
      </c>
      <c r="T643" s="183">
        <f>S643*H643</f>
        <v>0</v>
      </c>
      <c r="AR643" s="16" t="s">
        <v>382</v>
      </c>
      <c r="AT643" s="16" t="s">
        <v>491</v>
      </c>
      <c r="AU643" s="16" t="s">
        <v>84</v>
      </c>
      <c r="AY643" s="16" t="s">
        <v>148</v>
      </c>
      <c r="BE643" s="184">
        <f>IF(N643="základní",J643,0)</f>
        <v>0</v>
      </c>
      <c r="BF643" s="184">
        <f>IF(N643="snížená",J643,0)</f>
        <v>0</v>
      </c>
      <c r="BG643" s="184">
        <f>IF(N643="zákl. přenesená",J643,0)</f>
        <v>0</v>
      </c>
      <c r="BH643" s="184">
        <f>IF(N643="sníž. přenesená",J643,0)</f>
        <v>0</v>
      </c>
      <c r="BI643" s="184">
        <f>IF(N643="nulová",J643,0)</f>
        <v>0</v>
      </c>
      <c r="BJ643" s="16" t="s">
        <v>82</v>
      </c>
      <c r="BK643" s="184">
        <f>ROUND(I643*H643,2)</f>
        <v>0</v>
      </c>
      <c r="BL643" s="16" t="s">
        <v>247</v>
      </c>
      <c r="BM643" s="16" t="s">
        <v>1042</v>
      </c>
    </row>
    <row r="644" spans="2:65" s="12" customFormat="1" ht="11.25">
      <c r="B644" s="198"/>
      <c r="C644" s="199"/>
      <c r="D644" s="185" t="s">
        <v>168</v>
      </c>
      <c r="E644" s="200" t="s">
        <v>19</v>
      </c>
      <c r="F644" s="201" t="s">
        <v>1043</v>
      </c>
      <c r="G644" s="199"/>
      <c r="H644" s="202">
        <v>1437.999</v>
      </c>
      <c r="I644" s="203"/>
      <c r="J644" s="199"/>
      <c r="K644" s="199"/>
      <c r="L644" s="204"/>
      <c r="M644" s="205"/>
      <c r="N644" s="206"/>
      <c r="O644" s="206"/>
      <c r="P644" s="206"/>
      <c r="Q644" s="206"/>
      <c r="R644" s="206"/>
      <c r="S644" s="206"/>
      <c r="T644" s="207"/>
      <c r="AT644" s="208" t="s">
        <v>168</v>
      </c>
      <c r="AU644" s="208" t="s">
        <v>84</v>
      </c>
      <c r="AV644" s="12" t="s">
        <v>84</v>
      </c>
      <c r="AW644" s="12" t="s">
        <v>35</v>
      </c>
      <c r="AX644" s="12" t="s">
        <v>82</v>
      </c>
      <c r="AY644" s="208" t="s">
        <v>148</v>
      </c>
    </row>
    <row r="645" spans="2:65" s="12" customFormat="1" ht="11.25">
      <c r="B645" s="198"/>
      <c r="C645" s="199"/>
      <c r="D645" s="185" t="s">
        <v>168</v>
      </c>
      <c r="E645" s="199"/>
      <c r="F645" s="201" t="s">
        <v>1044</v>
      </c>
      <c r="G645" s="199"/>
      <c r="H645" s="202">
        <v>1581.799</v>
      </c>
      <c r="I645" s="203"/>
      <c r="J645" s="199"/>
      <c r="K645" s="199"/>
      <c r="L645" s="204"/>
      <c r="M645" s="205"/>
      <c r="N645" s="206"/>
      <c r="O645" s="206"/>
      <c r="P645" s="206"/>
      <c r="Q645" s="206"/>
      <c r="R645" s="206"/>
      <c r="S645" s="206"/>
      <c r="T645" s="207"/>
      <c r="AT645" s="208" t="s">
        <v>168</v>
      </c>
      <c r="AU645" s="208" t="s">
        <v>84</v>
      </c>
      <c r="AV645" s="12" t="s">
        <v>84</v>
      </c>
      <c r="AW645" s="12" t="s">
        <v>4</v>
      </c>
      <c r="AX645" s="12" t="s">
        <v>82</v>
      </c>
      <c r="AY645" s="208" t="s">
        <v>148</v>
      </c>
    </row>
    <row r="646" spans="2:65" s="1" customFormat="1" ht="22.5" customHeight="1">
      <c r="B646" s="33"/>
      <c r="C646" s="173" t="s">
        <v>1045</v>
      </c>
      <c r="D646" s="173" t="s">
        <v>151</v>
      </c>
      <c r="E646" s="174" t="s">
        <v>1046</v>
      </c>
      <c r="F646" s="175" t="s">
        <v>1047</v>
      </c>
      <c r="G646" s="176" t="s">
        <v>179</v>
      </c>
      <c r="H646" s="177">
        <v>86.63</v>
      </c>
      <c r="I646" s="178"/>
      <c r="J646" s="179">
        <f>ROUND(I646*H646,2)</f>
        <v>0</v>
      </c>
      <c r="K646" s="175" t="s">
        <v>160</v>
      </c>
      <c r="L646" s="37"/>
      <c r="M646" s="180" t="s">
        <v>19</v>
      </c>
      <c r="N646" s="181" t="s">
        <v>45</v>
      </c>
      <c r="O646" s="59"/>
      <c r="P646" s="182">
        <f>O646*H646</f>
        <v>0</v>
      </c>
      <c r="Q646" s="182">
        <v>1.39E-3</v>
      </c>
      <c r="R646" s="182">
        <f>Q646*H646</f>
        <v>0.12041569999999999</v>
      </c>
      <c r="S646" s="182">
        <v>0</v>
      </c>
      <c r="T646" s="183">
        <f>S646*H646</f>
        <v>0</v>
      </c>
      <c r="AR646" s="16" t="s">
        <v>247</v>
      </c>
      <c r="AT646" s="16" t="s">
        <v>151</v>
      </c>
      <c r="AU646" s="16" t="s">
        <v>84</v>
      </c>
      <c r="AY646" s="16" t="s">
        <v>148</v>
      </c>
      <c r="BE646" s="184">
        <f>IF(N646="základní",J646,0)</f>
        <v>0</v>
      </c>
      <c r="BF646" s="184">
        <f>IF(N646="snížená",J646,0)</f>
        <v>0</v>
      </c>
      <c r="BG646" s="184">
        <f>IF(N646="zákl. přenesená",J646,0)</f>
        <v>0</v>
      </c>
      <c r="BH646" s="184">
        <f>IF(N646="sníž. přenesená",J646,0)</f>
        <v>0</v>
      </c>
      <c r="BI646" s="184">
        <f>IF(N646="nulová",J646,0)</f>
        <v>0</v>
      </c>
      <c r="BJ646" s="16" t="s">
        <v>82</v>
      </c>
      <c r="BK646" s="184">
        <f>ROUND(I646*H646,2)</f>
        <v>0</v>
      </c>
      <c r="BL646" s="16" t="s">
        <v>247</v>
      </c>
      <c r="BM646" s="16" t="s">
        <v>1048</v>
      </c>
    </row>
    <row r="647" spans="2:65" s="1" customFormat="1" ht="48.75">
      <c r="B647" s="33"/>
      <c r="C647" s="34"/>
      <c r="D647" s="185" t="s">
        <v>181</v>
      </c>
      <c r="E647" s="34"/>
      <c r="F647" s="186" t="s">
        <v>1049</v>
      </c>
      <c r="G647" s="34"/>
      <c r="H647" s="34"/>
      <c r="I647" s="102"/>
      <c r="J647" s="34"/>
      <c r="K647" s="34"/>
      <c r="L647" s="37"/>
      <c r="M647" s="187"/>
      <c r="N647" s="59"/>
      <c r="O647" s="59"/>
      <c r="P647" s="59"/>
      <c r="Q647" s="59"/>
      <c r="R647" s="59"/>
      <c r="S647" s="59"/>
      <c r="T647" s="60"/>
      <c r="AT647" s="16" t="s">
        <v>181</v>
      </c>
      <c r="AU647" s="16" t="s">
        <v>84</v>
      </c>
    </row>
    <row r="648" spans="2:65" s="11" customFormat="1" ht="11.25">
      <c r="B648" s="188"/>
      <c r="C648" s="189"/>
      <c r="D648" s="185" t="s">
        <v>168</v>
      </c>
      <c r="E648" s="190" t="s">
        <v>19</v>
      </c>
      <c r="F648" s="191" t="s">
        <v>1050</v>
      </c>
      <c r="G648" s="189"/>
      <c r="H648" s="190" t="s">
        <v>19</v>
      </c>
      <c r="I648" s="192"/>
      <c r="J648" s="189"/>
      <c r="K648" s="189"/>
      <c r="L648" s="193"/>
      <c r="M648" s="194"/>
      <c r="N648" s="195"/>
      <c r="O648" s="195"/>
      <c r="P648" s="195"/>
      <c r="Q648" s="195"/>
      <c r="R648" s="195"/>
      <c r="S648" s="195"/>
      <c r="T648" s="196"/>
      <c r="AT648" s="197" t="s">
        <v>168</v>
      </c>
      <c r="AU648" s="197" t="s">
        <v>84</v>
      </c>
      <c r="AV648" s="11" t="s">
        <v>82</v>
      </c>
      <c r="AW648" s="11" t="s">
        <v>35</v>
      </c>
      <c r="AX648" s="11" t="s">
        <v>74</v>
      </c>
      <c r="AY648" s="197" t="s">
        <v>148</v>
      </c>
    </row>
    <row r="649" spans="2:65" s="12" customFormat="1" ht="11.25">
      <c r="B649" s="198"/>
      <c r="C649" s="199"/>
      <c r="D649" s="185" t="s">
        <v>168</v>
      </c>
      <c r="E649" s="200" t="s">
        <v>19</v>
      </c>
      <c r="F649" s="201" t="s">
        <v>1051</v>
      </c>
      <c r="G649" s="199"/>
      <c r="H649" s="202">
        <v>86.63</v>
      </c>
      <c r="I649" s="203"/>
      <c r="J649" s="199"/>
      <c r="K649" s="199"/>
      <c r="L649" s="204"/>
      <c r="M649" s="205"/>
      <c r="N649" s="206"/>
      <c r="O649" s="206"/>
      <c r="P649" s="206"/>
      <c r="Q649" s="206"/>
      <c r="R649" s="206"/>
      <c r="S649" s="206"/>
      <c r="T649" s="207"/>
      <c r="AT649" s="208" t="s">
        <v>168</v>
      </c>
      <c r="AU649" s="208" t="s">
        <v>84</v>
      </c>
      <c r="AV649" s="12" t="s">
        <v>84</v>
      </c>
      <c r="AW649" s="12" t="s">
        <v>35</v>
      </c>
      <c r="AX649" s="12" t="s">
        <v>82</v>
      </c>
      <c r="AY649" s="208" t="s">
        <v>148</v>
      </c>
    </row>
    <row r="650" spans="2:65" s="1" customFormat="1" ht="16.5" customHeight="1">
      <c r="B650" s="33"/>
      <c r="C650" s="220" t="s">
        <v>1052</v>
      </c>
      <c r="D650" s="220" t="s">
        <v>491</v>
      </c>
      <c r="E650" s="221" t="s">
        <v>1053</v>
      </c>
      <c r="F650" s="222" t="s">
        <v>1054</v>
      </c>
      <c r="G650" s="223" t="s">
        <v>179</v>
      </c>
      <c r="H650" s="224">
        <v>90.962000000000003</v>
      </c>
      <c r="I650" s="225"/>
      <c r="J650" s="226">
        <f>ROUND(I650*H650,2)</f>
        <v>0</v>
      </c>
      <c r="K650" s="222" t="s">
        <v>160</v>
      </c>
      <c r="L650" s="227"/>
      <c r="M650" s="228" t="s">
        <v>19</v>
      </c>
      <c r="N650" s="229" t="s">
        <v>45</v>
      </c>
      <c r="O650" s="59"/>
      <c r="P650" s="182">
        <f>O650*H650</f>
        <v>0</v>
      </c>
      <c r="Q650" s="182">
        <v>8.0000000000000002E-3</v>
      </c>
      <c r="R650" s="182">
        <f>Q650*H650</f>
        <v>0.72769600000000001</v>
      </c>
      <c r="S650" s="182">
        <v>0</v>
      </c>
      <c r="T650" s="183">
        <f>S650*H650</f>
        <v>0</v>
      </c>
      <c r="AR650" s="16" t="s">
        <v>382</v>
      </c>
      <c r="AT650" s="16" t="s">
        <v>491</v>
      </c>
      <c r="AU650" s="16" t="s">
        <v>84</v>
      </c>
      <c r="AY650" s="16" t="s">
        <v>148</v>
      </c>
      <c r="BE650" s="184">
        <f>IF(N650="základní",J650,0)</f>
        <v>0</v>
      </c>
      <c r="BF650" s="184">
        <f>IF(N650="snížená",J650,0)</f>
        <v>0</v>
      </c>
      <c r="BG650" s="184">
        <f>IF(N650="zákl. přenesená",J650,0)</f>
        <v>0</v>
      </c>
      <c r="BH650" s="184">
        <f>IF(N650="sníž. přenesená",J650,0)</f>
        <v>0</v>
      </c>
      <c r="BI650" s="184">
        <f>IF(N650="nulová",J650,0)</f>
        <v>0</v>
      </c>
      <c r="BJ650" s="16" t="s">
        <v>82</v>
      </c>
      <c r="BK650" s="184">
        <f>ROUND(I650*H650,2)</f>
        <v>0</v>
      </c>
      <c r="BL650" s="16" t="s">
        <v>247</v>
      </c>
      <c r="BM650" s="16" t="s">
        <v>1055</v>
      </c>
    </row>
    <row r="651" spans="2:65" s="12" customFormat="1" ht="11.25">
      <c r="B651" s="198"/>
      <c r="C651" s="199"/>
      <c r="D651" s="185" t="s">
        <v>168</v>
      </c>
      <c r="E651" s="199"/>
      <c r="F651" s="201" t="s">
        <v>1056</v>
      </c>
      <c r="G651" s="199"/>
      <c r="H651" s="202">
        <v>90.962000000000003</v>
      </c>
      <c r="I651" s="203"/>
      <c r="J651" s="199"/>
      <c r="K651" s="199"/>
      <c r="L651" s="204"/>
      <c r="M651" s="205"/>
      <c r="N651" s="206"/>
      <c r="O651" s="206"/>
      <c r="P651" s="206"/>
      <c r="Q651" s="206"/>
      <c r="R651" s="206"/>
      <c r="S651" s="206"/>
      <c r="T651" s="207"/>
      <c r="AT651" s="208" t="s">
        <v>168</v>
      </c>
      <c r="AU651" s="208" t="s">
        <v>84</v>
      </c>
      <c r="AV651" s="12" t="s">
        <v>84</v>
      </c>
      <c r="AW651" s="12" t="s">
        <v>4</v>
      </c>
      <c r="AX651" s="12" t="s">
        <v>82</v>
      </c>
      <c r="AY651" s="208" t="s">
        <v>148</v>
      </c>
    </row>
    <row r="652" spans="2:65" s="1" customFormat="1" ht="16.5" customHeight="1">
      <c r="B652" s="33"/>
      <c r="C652" s="173" t="s">
        <v>1057</v>
      </c>
      <c r="D652" s="173" t="s">
        <v>151</v>
      </c>
      <c r="E652" s="174" t="s">
        <v>1058</v>
      </c>
      <c r="F652" s="175" t="s">
        <v>1059</v>
      </c>
      <c r="G652" s="176" t="s">
        <v>179</v>
      </c>
      <c r="H652" s="177">
        <v>521.15</v>
      </c>
      <c r="I652" s="178"/>
      <c r="J652" s="179">
        <f>ROUND(I652*H652,2)</f>
        <v>0</v>
      </c>
      <c r="K652" s="175" t="s">
        <v>160</v>
      </c>
      <c r="L652" s="37"/>
      <c r="M652" s="180" t="s">
        <v>19</v>
      </c>
      <c r="N652" s="181" t="s">
        <v>45</v>
      </c>
      <c r="O652" s="59"/>
      <c r="P652" s="182">
        <f>O652*H652</f>
        <v>0</v>
      </c>
      <c r="Q652" s="182">
        <v>0</v>
      </c>
      <c r="R652" s="182">
        <f>Q652*H652</f>
        <v>0</v>
      </c>
      <c r="S652" s="182">
        <v>1.065E-2</v>
      </c>
      <c r="T652" s="183">
        <f>S652*H652</f>
        <v>5.5502474999999993</v>
      </c>
      <c r="AR652" s="16" t="s">
        <v>247</v>
      </c>
      <c r="AT652" s="16" t="s">
        <v>151</v>
      </c>
      <c r="AU652" s="16" t="s">
        <v>84</v>
      </c>
      <c r="AY652" s="16" t="s">
        <v>148</v>
      </c>
      <c r="BE652" s="184">
        <f>IF(N652="základní",J652,0)</f>
        <v>0</v>
      </c>
      <c r="BF652" s="184">
        <f>IF(N652="snížená",J652,0)</f>
        <v>0</v>
      </c>
      <c r="BG652" s="184">
        <f>IF(N652="zákl. přenesená",J652,0)</f>
        <v>0</v>
      </c>
      <c r="BH652" s="184">
        <f>IF(N652="sníž. přenesená",J652,0)</f>
        <v>0</v>
      </c>
      <c r="BI652" s="184">
        <f>IF(N652="nulová",J652,0)</f>
        <v>0</v>
      </c>
      <c r="BJ652" s="16" t="s">
        <v>82</v>
      </c>
      <c r="BK652" s="184">
        <f>ROUND(I652*H652,2)</f>
        <v>0</v>
      </c>
      <c r="BL652" s="16" t="s">
        <v>247</v>
      </c>
      <c r="BM652" s="16" t="s">
        <v>1060</v>
      </c>
    </row>
    <row r="653" spans="2:65" s="1" customFormat="1" ht="29.25">
      <c r="B653" s="33"/>
      <c r="C653" s="34"/>
      <c r="D653" s="185" t="s">
        <v>181</v>
      </c>
      <c r="E653" s="34"/>
      <c r="F653" s="186" t="s">
        <v>1061</v>
      </c>
      <c r="G653" s="34"/>
      <c r="H653" s="34"/>
      <c r="I653" s="102"/>
      <c r="J653" s="34"/>
      <c r="K653" s="34"/>
      <c r="L653" s="37"/>
      <c r="M653" s="187"/>
      <c r="N653" s="59"/>
      <c r="O653" s="59"/>
      <c r="P653" s="59"/>
      <c r="Q653" s="59"/>
      <c r="R653" s="59"/>
      <c r="S653" s="59"/>
      <c r="T653" s="60"/>
      <c r="AT653" s="16" t="s">
        <v>181</v>
      </c>
      <c r="AU653" s="16" t="s">
        <v>84</v>
      </c>
    </row>
    <row r="654" spans="2:65" s="11" customFormat="1" ht="11.25">
      <c r="B654" s="188"/>
      <c r="C654" s="189"/>
      <c r="D654" s="185" t="s">
        <v>168</v>
      </c>
      <c r="E654" s="190" t="s">
        <v>19</v>
      </c>
      <c r="F654" s="191" t="s">
        <v>1062</v>
      </c>
      <c r="G654" s="189"/>
      <c r="H654" s="190" t="s">
        <v>19</v>
      </c>
      <c r="I654" s="192"/>
      <c r="J654" s="189"/>
      <c r="K654" s="189"/>
      <c r="L654" s="193"/>
      <c r="M654" s="194"/>
      <c r="N654" s="195"/>
      <c r="O654" s="195"/>
      <c r="P654" s="195"/>
      <c r="Q654" s="195"/>
      <c r="R654" s="195"/>
      <c r="S654" s="195"/>
      <c r="T654" s="196"/>
      <c r="AT654" s="197" t="s">
        <v>168</v>
      </c>
      <c r="AU654" s="197" t="s">
        <v>84</v>
      </c>
      <c r="AV654" s="11" t="s">
        <v>82</v>
      </c>
      <c r="AW654" s="11" t="s">
        <v>35</v>
      </c>
      <c r="AX654" s="11" t="s">
        <v>74</v>
      </c>
      <c r="AY654" s="197" t="s">
        <v>148</v>
      </c>
    </row>
    <row r="655" spans="2:65" s="12" customFormat="1" ht="11.25">
      <c r="B655" s="198"/>
      <c r="C655" s="199"/>
      <c r="D655" s="185" t="s">
        <v>168</v>
      </c>
      <c r="E655" s="200" t="s">
        <v>19</v>
      </c>
      <c r="F655" s="201" t="s">
        <v>1063</v>
      </c>
      <c r="G655" s="199"/>
      <c r="H655" s="202">
        <v>521.15</v>
      </c>
      <c r="I655" s="203"/>
      <c r="J655" s="199"/>
      <c r="K655" s="199"/>
      <c r="L655" s="204"/>
      <c r="M655" s="205"/>
      <c r="N655" s="206"/>
      <c r="O655" s="206"/>
      <c r="P655" s="206"/>
      <c r="Q655" s="206"/>
      <c r="R655" s="206"/>
      <c r="S655" s="206"/>
      <c r="T655" s="207"/>
      <c r="AT655" s="208" t="s">
        <v>168</v>
      </c>
      <c r="AU655" s="208" t="s">
        <v>84</v>
      </c>
      <c r="AV655" s="12" t="s">
        <v>84</v>
      </c>
      <c r="AW655" s="12" t="s">
        <v>35</v>
      </c>
      <c r="AX655" s="12" t="s">
        <v>82</v>
      </c>
      <c r="AY655" s="208" t="s">
        <v>148</v>
      </c>
    </row>
    <row r="656" spans="2:65" s="1" customFormat="1" ht="16.5" customHeight="1">
      <c r="B656" s="33"/>
      <c r="C656" s="173" t="s">
        <v>1064</v>
      </c>
      <c r="D656" s="173" t="s">
        <v>151</v>
      </c>
      <c r="E656" s="174" t="s">
        <v>1065</v>
      </c>
      <c r="F656" s="175" t="s">
        <v>1066</v>
      </c>
      <c r="G656" s="176" t="s">
        <v>179</v>
      </c>
      <c r="H656" s="177">
        <v>279.50599999999997</v>
      </c>
      <c r="I656" s="178"/>
      <c r="J656" s="179">
        <f>ROUND(I656*H656,2)</f>
        <v>0</v>
      </c>
      <c r="K656" s="175" t="s">
        <v>160</v>
      </c>
      <c r="L656" s="37"/>
      <c r="M656" s="180" t="s">
        <v>19</v>
      </c>
      <c r="N656" s="181" t="s">
        <v>45</v>
      </c>
      <c r="O656" s="59"/>
      <c r="P656" s="182">
        <f>O656*H656</f>
        <v>0</v>
      </c>
      <c r="Q656" s="182">
        <v>7.3999999999999999E-4</v>
      </c>
      <c r="R656" s="182">
        <f>Q656*H656</f>
        <v>0.20683443999999998</v>
      </c>
      <c r="S656" s="182">
        <v>0</v>
      </c>
      <c r="T656" s="183">
        <f>S656*H656</f>
        <v>0</v>
      </c>
      <c r="AR656" s="16" t="s">
        <v>247</v>
      </c>
      <c r="AT656" s="16" t="s">
        <v>151</v>
      </c>
      <c r="AU656" s="16" t="s">
        <v>84</v>
      </c>
      <c r="AY656" s="16" t="s">
        <v>148</v>
      </c>
      <c r="BE656" s="184">
        <f>IF(N656="základní",J656,0)</f>
        <v>0</v>
      </c>
      <c r="BF656" s="184">
        <f>IF(N656="snížená",J656,0)</f>
        <v>0</v>
      </c>
      <c r="BG656" s="184">
        <f>IF(N656="zákl. přenesená",J656,0)</f>
        <v>0</v>
      </c>
      <c r="BH656" s="184">
        <f>IF(N656="sníž. přenesená",J656,0)</f>
        <v>0</v>
      </c>
      <c r="BI656" s="184">
        <f>IF(N656="nulová",J656,0)</f>
        <v>0</v>
      </c>
      <c r="BJ656" s="16" t="s">
        <v>82</v>
      </c>
      <c r="BK656" s="184">
        <f>ROUND(I656*H656,2)</f>
        <v>0</v>
      </c>
      <c r="BL656" s="16" t="s">
        <v>247</v>
      </c>
      <c r="BM656" s="16" t="s">
        <v>1067</v>
      </c>
    </row>
    <row r="657" spans="2:65" s="1" customFormat="1" ht="87.75">
      <c r="B657" s="33"/>
      <c r="C657" s="34"/>
      <c r="D657" s="185" t="s">
        <v>181</v>
      </c>
      <c r="E657" s="34"/>
      <c r="F657" s="186" t="s">
        <v>1068</v>
      </c>
      <c r="G657" s="34"/>
      <c r="H657" s="34"/>
      <c r="I657" s="102"/>
      <c r="J657" s="34"/>
      <c r="K657" s="34"/>
      <c r="L657" s="37"/>
      <c r="M657" s="187"/>
      <c r="N657" s="59"/>
      <c r="O657" s="59"/>
      <c r="P657" s="59"/>
      <c r="Q657" s="59"/>
      <c r="R657" s="59"/>
      <c r="S657" s="59"/>
      <c r="T657" s="60"/>
      <c r="AT657" s="16" t="s">
        <v>181</v>
      </c>
      <c r="AU657" s="16" t="s">
        <v>84</v>
      </c>
    </row>
    <row r="658" spans="2:65" s="11" customFormat="1" ht="11.25">
      <c r="B658" s="188"/>
      <c r="C658" s="189"/>
      <c r="D658" s="185" t="s">
        <v>168</v>
      </c>
      <c r="E658" s="190" t="s">
        <v>19</v>
      </c>
      <c r="F658" s="191" t="s">
        <v>1069</v>
      </c>
      <c r="G658" s="189"/>
      <c r="H658" s="190" t="s">
        <v>19</v>
      </c>
      <c r="I658" s="192"/>
      <c r="J658" s="189"/>
      <c r="K658" s="189"/>
      <c r="L658" s="193"/>
      <c r="M658" s="194"/>
      <c r="N658" s="195"/>
      <c r="O658" s="195"/>
      <c r="P658" s="195"/>
      <c r="Q658" s="195"/>
      <c r="R658" s="195"/>
      <c r="S658" s="195"/>
      <c r="T658" s="196"/>
      <c r="AT658" s="197" t="s">
        <v>168</v>
      </c>
      <c r="AU658" s="197" t="s">
        <v>84</v>
      </c>
      <c r="AV658" s="11" t="s">
        <v>82</v>
      </c>
      <c r="AW658" s="11" t="s">
        <v>35</v>
      </c>
      <c r="AX658" s="11" t="s">
        <v>74</v>
      </c>
      <c r="AY658" s="197" t="s">
        <v>148</v>
      </c>
    </row>
    <row r="659" spans="2:65" s="12" customFormat="1" ht="11.25">
      <c r="B659" s="198"/>
      <c r="C659" s="199"/>
      <c r="D659" s="185" t="s">
        <v>168</v>
      </c>
      <c r="E659" s="200" t="s">
        <v>19</v>
      </c>
      <c r="F659" s="201" t="s">
        <v>1070</v>
      </c>
      <c r="G659" s="199"/>
      <c r="H659" s="202">
        <v>51.771999999999998</v>
      </c>
      <c r="I659" s="203"/>
      <c r="J659" s="199"/>
      <c r="K659" s="199"/>
      <c r="L659" s="204"/>
      <c r="M659" s="205"/>
      <c r="N659" s="206"/>
      <c r="O659" s="206"/>
      <c r="P659" s="206"/>
      <c r="Q659" s="206"/>
      <c r="R659" s="206"/>
      <c r="S659" s="206"/>
      <c r="T659" s="207"/>
      <c r="AT659" s="208" t="s">
        <v>168</v>
      </c>
      <c r="AU659" s="208" t="s">
        <v>84</v>
      </c>
      <c r="AV659" s="12" t="s">
        <v>84</v>
      </c>
      <c r="AW659" s="12" t="s">
        <v>35</v>
      </c>
      <c r="AX659" s="12" t="s">
        <v>74</v>
      </c>
      <c r="AY659" s="208" t="s">
        <v>148</v>
      </c>
    </row>
    <row r="660" spans="2:65" s="12" customFormat="1" ht="11.25">
      <c r="B660" s="198"/>
      <c r="C660" s="199"/>
      <c r="D660" s="185" t="s">
        <v>168</v>
      </c>
      <c r="E660" s="200" t="s">
        <v>19</v>
      </c>
      <c r="F660" s="201" t="s">
        <v>1071</v>
      </c>
      <c r="G660" s="199"/>
      <c r="H660" s="202">
        <v>227.73400000000001</v>
      </c>
      <c r="I660" s="203"/>
      <c r="J660" s="199"/>
      <c r="K660" s="199"/>
      <c r="L660" s="204"/>
      <c r="M660" s="205"/>
      <c r="N660" s="206"/>
      <c r="O660" s="206"/>
      <c r="P660" s="206"/>
      <c r="Q660" s="206"/>
      <c r="R660" s="206"/>
      <c r="S660" s="206"/>
      <c r="T660" s="207"/>
      <c r="AT660" s="208" t="s">
        <v>168</v>
      </c>
      <c r="AU660" s="208" t="s">
        <v>84</v>
      </c>
      <c r="AV660" s="12" t="s">
        <v>84</v>
      </c>
      <c r="AW660" s="12" t="s">
        <v>35</v>
      </c>
      <c r="AX660" s="12" t="s">
        <v>74</v>
      </c>
      <c r="AY660" s="208" t="s">
        <v>148</v>
      </c>
    </row>
    <row r="661" spans="2:65" s="13" customFormat="1" ht="11.25">
      <c r="B661" s="209"/>
      <c r="C661" s="210"/>
      <c r="D661" s="185" t="s">
        <v>168</v>
      </c>
      <c r="E661" s="211" t="s">
        <v>19</v>
      </c>
      <c r="F661" s="212" t="s">
        <v>275</v>
      </c>
      <c r="G661" s="210"/>
      <c r="H661" s="213">
        <v>279.50599999999997</v>
      </c>
      <c r="I661" s="214"/>
      <c r="J661" s="210"/>
      <c r="K661" s="210"/>
      <c r="L661" s="215"/>
      <c r="M661" s="216"/>
      <c r="N661" s="217"/>
      <c r="O661" s="217"/>
      <c r="P661" s="217"/>
      <c r="Q661" s="217"/>
      <c r="R661" s="217"/>
      <c r="S661" s="217"/>
      <c r="T661" s="218"/>
      <c r="AT661" s="219" t="s">
        <v>168</v>
      </c>
      <c r="AU661" s="219" t="s">
        <v>84</v>
      </c>
      <c r="AV661" s="13" t="s">
        <v>155</v>
      </c>
      <c r="AW661" s="13" t="s">
        <v>35</v>
      </c>
      <c r="AX661" s="13" t="s">
        <v>82</v>
      </c>
      <c r="AY661" s="219" t="s">
        <v>148</v>
      </c>
    </row>
    <row r="662" spans="2:65" s="1" customFormat="1" ht="16.5" customHeight="1">
      <c r="B662" s="33"/>
      <c r="C662" s="220" t="s">
        <v>1072</v>
      </c>
      <c r="D662" s="220" t="s">
        <v>491</v>
      </c>
      <c r="E662" s="221" t="s">
        <v>1073</v>
      </c>
      <c r="F662" s="222" t="s">
        <v>1074</v>
      </c>
      <c r="G662" s="223" t="s">
        <v>179</v>
      </c>
      <c r="H662" s="224">
        <v>321.43200000000002</v>
      </c>
      <c r="I662" s="225"/>
      <c r="J662" s="226">
        <f>ROUND(I662*H662,2)</f>
        <v>0</v>
      </c>
      <c r="K662" s="222" t="s">
        <v>160</v>
      </c>
      <c r="L662" s="227"/>
      <c r="M662" s="228" t="s">
        <v>19</v>
      </c>
      <c r="N662" s="229" t="s">
        <v>45</v>
      </c>
      <c r="O662" s="59"/>
      <c r="P662" s="182">
        <f>O662*H662</f>
        <v>0</v>
      </c>
      <c r="Q662" s="182">
        <v>1.6E-2</v>
      </c>
      <c r="R662" s="182">
        <f>Q662*H662</f>
        <v>5.1429119999999999</v>
      </c>
      <c r="S662" s="182">
        <v>0</v>
      </c>
      <c r="T662" s="183">
        <f>S662*H662</f>
        <v>0</v>
      </c>
      <c r="AR662" s="16" t="s">
        <v>382</v>
      </c>
      <c r="AT662" s="16" t="s">
        <v>491</v>
      </c>
      <c r="AU662" s="16" t="s">
        <v>84</v>
      </c>
      <c r="AY662" s="16" t="s">
        <v>148</v>
      </c>
      <c r="BE662" s="184">
        <f>IF(N662="základní",J662,0)</f>
        <v>0</v>
      </c>
      <c r="BF662" s="184">
        <f>IF(N662="snížená",J662,0)</f>
        <v>0</v>
      </c>
      <c r="BG662" s="184">
        <f>IF(N662="zákl. přenesená",J662,0)</f>
        <v>0</v>
      </c>
      <c r="BH662" s="184">
        <f>IF(N662="sníž. přenesená",J662,0)</f>
        <v>0</v>
      </c>
      <c r="BI662" s="184">
        <f>IF(N662="nulová",J662,0)</f>
        <v>0</v>
      </c>
      <c r="BJ662" s="16" t="s">
        <v>82</v>
      </c>
      <c r="BK662" s="184">
        <f>ROUND(I662*H662,2)</f>
        <v>0</v>
      </c>
      <c r="BL662" s="16" t="s">
        <v>247</v>
      </c>
      <c r="BM662" s="16" t="s">
        <v>1075</v>
      </c>
    </row>
    <row r="663" spans="2:65" s="12" customFormat="1" ht="11.25">
      <c r="B663" s="198"/>
      <c r="C663" s="199"/>
      <c r="D663" s="185" t="s">
        <v>168</v>
      </c>
      <c r="E663" s="199"/>
      <c r="F663" s="201" t="s">
        <v>1076</v>
      </c>
      <c r="G663" s="199"/>
      <c r="H663" s="202">
        <v>321.43200000000002</v>
      </c>
      <c r="I663" s="203"/>
      <c r="J663" s="199"/>
      <c r="K663" s="199"/>
      <c r="L663" s="204"/>
      <c r="M663" s="205"/>
      <c r="N663" s="206"/>
      <c r="O663" s="206"/>
      <c r="P663" s="206"/>
      <c r="Q663" s="206"/>
      <c r="R663" s="206"/>
      <c r="S663" s="206"/>
      <c r="T663" s="207"/>
      <c r="AT663" s="208" t="s">
        <v>168</v>
      </c>
      <c r="AU663" s="208" t="s">
        <v>84</v>
      </c>
      <c r="AV663" s="12" t="s">
        <v>84</v>
      </c>
      <c r="AW663" s="12" t="s">
        <v>4</v>
      </c>
      <c r="AX663" s="12" t="s">
        <v>82</v>
      </c>
      <c r="AY663" s="208" t="s">
        <v>148</v>
      </c>
    </row>
    <row r="664" spans="2:65" s="1" customFormat="1" ht="22.5" customHeight="1">
      <c r="B664" s="33"/>
      <c r="C664" s="173" t="s">
        <v>1077</v>
      </c>
      <c r="D664" s="173" t="s">
        <v>151</v>
      </c>
      <c r="E664" s="174" t="s">
        <v>1078</v>
      </c>
      <c r="F664" s="175" t="s">
        <v>1079</v>
      </c>
      <c r="G664" s="176" t="s">
        <v>159</v>
      </c>
      <c r="H664" s="177">
        <v>2</v>
      </c>
      <c r="I664" s="178"/>
      <c r="J664" s="179">
        <f>ROUND(I664*H664,2)</f>
        <v>0</v>
      </c>
      <c r="K664" s="175" t="s">
        <v>160</v>
      </c>
      <c r="L664" s="37"/>
      <c r="M664" s="180" t="s">
        <v>19</v>
      </c>
      <c r="N664" s="181" t="s">
        <v>45</v>
      </c>
      <c r="O664" s="59"/>
      <c r="P664" s="182">
        <f>O664*H664</f>
        <v>0</v>
      </c>
      <c r="Q664" s="182">
        <v>2.2000000000000001E-4</v>
      </c>
      <c r="R664" s="182">
        <f>Q664*H664</f>
        <v>4.4000000000000002E-4</v>
      </c>
      <c r="S664" s="182">
        <v>0</v>
      </c>
      <c r="T664" s="183">
        <f>S664*H664</f>
        <v>0</v>
      </c>
      <c r="AR664" s="16" t="s">
        <v>247</v>
      </c>
      <c r="AT664" s="16" t="s">
        <v>151</v>
      </c>
      <c r="AU664" s="16" t="s">
        <v>84</v>
      </c>
      <c r="AY664" s="16" t="s">
        <v>148</v>
      </c>
      <c r="BE664" s="184">
        <f>IF(N664="základní",J664,0)</f>
        <v>0</v>
      </c>
      <c r="BF664" s="184">
        <f>IF(N664="snížená",J664,0)</f>
        <v>0</v>
      </c>
      <c r="BG664" s="184">
        <f>IF(N664="zákl. přenesená",J664,0)</f>
        <v>0</v>
      </c>
      <c r="BH664" s="184">
        <f>IF(N664="sníž. přenesená",J664,0)</f>
        <v>0</v>
      </c>
      <c r="BI664" s="184">
        <f>IF(N664="nulová",J664,0)</f>
        <v>0</v>
      </c>
      <c r="BJ664" s="16" t="s">
        <v>82</v>
      </c>
      <c r="BK664" s="184">
        <f>ROUND(I664*H664,2)</f>
        <v>0</v>
      </c>
      <c r="BL664" s="16" t="s">
        <v>247</v>
      </c>
      <c r="BM664" s="16" t="s">
        <v>1080</v>
      </c>
    </row>
    <row r="665" spans="2:65" s="1" customFormat="1" ht="175.5">
      <c r="B665" s="33"/>
      <c r="C665" s="34"/>
      <c r="D665" s="185" t="s">
        <v>181</v>
      </c>
      <c r="E665" s="34"/>
      <c r="F665" s="186" t="s">
        <v>1081</v>
      </c>
      <c r="G665" s="34"/>
      <c r="H665" s="34"/>
      <c r="I665" s="102"/>
      <c r="J665" s="34"/>
      <c r="K665" s="34"/>
      <c r="L665" s="37"/>
      <c r="M665" s="187"/>
      <c r="N665" s="59"/>
      <c r="O665" s="59"/>
      <c r="P665" s="59"/>
      <c r="Q665" s="59"/>
      <c r="R665" s="59"/>
      <c r="S665" s="59"/>
      <c r="T665" s="60"/>
      <c r="AT665" s="16" t="s">
        <v>181</v>
      </c>
      <c r="AU665" s="16" t="s">
        <v>84</v>
      </c>
    </row>
    <row r="666" spans="2:65" s="11" customFormat="1" ht="11.25">
      <c r="B666" s="188"/>
      <c r="C666" s="189"/>
      <c r="D666" s="185" t="s">
        <v>168</v>
      </c>
      <c r="E666" s="190" t="s">
        <v>19</v>
      </c>
      <c r="F666" s="191" t="s">
        <v>1082</v>
      </c>
      <c r="G666" s="189"/>
      <c r="H666" s="190" t="s">
        <v>19</v>
      </c>
      <c r="I666" s="192"/>
      <c r="J666" s="189"/>
      <c r="K666" s="189"/>
      <c r="L666" s="193"/>
      <c r="M666" s="194"/>
      <c r="N666" s="195"/>
      <c r="O666" s="195"/>
      <c r="P666" s="195"/>
      <c r="Q666" s="195"/>
      <c r="R666" s="195"/>
      <c r="S666" s="195"/>
      <c r="T666" s="196"/>
      <c r="AT666" s="197" t="s">
        <v>168</v>
      </c>
      <c r="AU666" s="197" t="s">
        <v>84</v>
      </c>
      <c r="AV666" s="11" t="s">
        <v>82</v>
      </c>
      <c r="AW666" s="11" t="s">
        <v>35</v>
      </c>
      <c r="AX666" s="11" t="s">
        <v>74</v>
      </c>
      <c r="AY666" s="197" t="s">
        <v>148</v>
      </c>
    </row>
    <row r="667" spans="2:65" s="12" customFormat="1" ht="11.25">
      <c r="B667" s="198"/>
      <c r="C667" s="199"/>
      <c r="D667" s="185" t="s">
        <v>168</v>
      </c>
      <c r="E667" s="200" t="s">
        <v>19</v>
      </c>
      <c r="F667" s="201" t="s">
        <v>600</v>
      </c>
      <c r="G667" s="199"/>
      <c r="H667" s="202">
        <v>2</v>
      </c>
      <c r="I667" s="203"/>
      <c r="J667" s="199"/>
      <c r="K667" s="199"/>
      <c r="L667" s="204"/>
      <c r="M667" s="205"/>
      <c r="N667" s="206"/>
      <c r="O667" s="206"/>
      <c r="P667" s="206"/>
      <c r="Q667" s="206"/>
      <c r="R667" s="206"/>
      <c r="S667" s="206"/>
      <c r="T667" s="207"/>
      <c r="AT667" s="208" t="s">
        <v>168</v>
      </c>
      <c r="AU667" s="208" t="s">
        <v>84</v>
      </c>
      <c r="AV667" s="12" t="s">
        <v>84</v>
      </c>
      <c r="AW667" s="12" t="s">
        <v>35</v>
      </c>
      <c r="AX667" s="12" t="s">
        <v>82</v>
      </c>
      <c r="AY667" s="208" t="s">
        <v>148</v>
      </c>
    </row>
    <row r="668" spans="2:65" s="1" customFormat="1" ht="16.5" customHeight="1">
      <c r="B668" s="33"/>
      <c r="C668" s="220" t="s">
        <v>1083</v>
      </c>
      <c r="D668" s="220" t="s">
        <v>491</v>
      </c>
      <c r="E668" s="221" t="s">
        <v>1084</v>
      </c>
      <c r="F668" s="222" t="s">
        <v>1085</v>
      </c>
      <c r="G668" s="223" t="s">
        <v>159</v>
      </c>
      <c r="H668" s="224">
        <v>2</v>
      </c>
      <c r="I668" s="225"/>
      <c r="J668" s="226">
        <f>ROUND(I668*H668,2)</f>
        <v>0</v>
      </c>
      <c r="K668" s="222" t="s">
        <v>160</v>
      </c>
      <c r="L668" s="227"/>
      <c r="M668" s="228" t="s">
        <v>19</v>
      </c>
      <c r="N668" s="229" t="s">
        <v>45</v>
      </c>
      <c r="O668" s="59"/>
      <c r="P668" s="182">
        <f>O668*H668</f>
        <v>0</v>
      </c>
      <c r="Q668" s="182">
        <v>2.4740000000000002E-2</v>
      </c>
      <c r="R668" s="182">
        <f>Q668*H668</f>
        <v>4.9480000000000003E-2</v>
      </c>
      <c r="S668" s="182">
        <v>0</v>
      </c>
      <c r="T668" s="183">
        <f>S668*H668</f>
        <v>0</v>
      </c>
      <c r="AR668" s="16" t="s">
        <v>382</v>
      </c>
      <c r="AT668" s="16" t="s">
        <v>491</v>
      </c>
      <c r="AU668" s="16" t="s">
        <v>84</v>
      </c>
      <c r="AY668" s="16" t="s">
        <v>148</v>
      </c>
      <c r="BE668" s="184">
        <f>IF(N668="základní",J668,0)</f>
        <v>0</v>
      </c>
      <c r="BF668" s="184">
        <f>IF(N668="snížená",J668,0)</f>
        <v>0</v>
      </c>
      <c r="BG668" s="184">
        <f>IF(N668="zákl. přenesená",J668,0)</f>
        <v>0</v>
      </c>
      <c r="BH668" s="184">
        <f>IF(N668="sníž. přenesená",J668,0)</f>
        <v>0</v>
      </c>
      <c r="BI668" s="184">
        <f>IF(N668="nulová",J668,0)</f>
        <v>0</v>
      </c>
      <c r="BJ668" s="16" t="s">
        <v>82</v>
      </c>
      <c r="BK668" s="184">
        <f>ROUND(I668*H668,2)</f>
        <v>0</v>
      </c>
      <c r="BL668" s="16" t="s">
        <v>247</v>
      </c>
      <c r="BM668" s="16" t="s">
        <v>1086</v>
      </c>
    </row>
    <row r="669" spans="2:65" s="1" customFormat="1" ht="16.5" customHeight="1">
      <c r="B669" s="33"/>
      <c r="C669" s="173" t="s">
        <v>1087</v>
      </c>
      <c r="D669" s="173" t="s">
        <v>151</v>
      </c>
      <c r="E669" s="174" t="s">
        <v>1088</v>
      </c>
      <c r="F669" s="175" t="s">
        <v>1089</v>
      </c>
      <c r="G669" s="176" t="s">
        <v>159</v>
      </c>
      <c r="H669" s="177">
        <v>2</v>
      </c>
      <c r="I669" s="178"/>
      <c r="J669" s="179">
        <f>ROUND(I669*H669,2)</f>
        <v>0</v>
      </c>
      <c r="K669" s="175" t="s">
        <v>160</v>
      </c>
      <c r="L669" s="37"/>
      <c r="M669" s="180" t="s">
        <v>19</v>
      </c>
      <c r="N669" s="181" t="s">
        <v>45</v>
      </c>
      <c r="O669" s="59"/>
      <c r="P669" s="182">
        <f>O669*H669</f>
        <v>0</v>
      </c>
      <c r="Q669" s="182">
        <v>0</v>
      </c>
      <c r="R669" s="182">
        <f>Q669*H669</f>
        <v>0</v>
      </c>
      <c r="S669" s="182">
        <v>1.6899999999999998E-2</v>
      </c>
      <c r="T669" s="183">
        <f>S669*H669</f>
        <v>3.3799999999999997E-2</v>
      </c>
      <c r="AR669" s="16" t="s">
        <v>247</v>
      </c>
      <c r="AT669" s="16" t="s">
        <v>151</v>
      </c>
      <c r="AU669" s="16" t="s">
        <v>84</v>
      </c>
      <c r="AY669" s="16" t="s">
        <v>148</v>
      </c>
      <c r="BE669" s="184">
        <f>IF(N669="základní",J669,0)</f>
        <v>0</v>
      </c>
      <c r="BF669" s="184">
        <f>IF(N669="snížená",J669,0)</f>
        <v>0</v>
      </c>
      <c r="BG669" s="184">
        <f>IF(N669="zákl. přenesená",J669,0)</f>
        <v>0</v>
      </c>
      <c r="BH669" s="184">
        <f>IF(N669="sníž. přenesená",J669,0)</f>
        <v>0</v>
      </c>
      <c r="BI669" s="184">
        <f>IF(N669="nulová",J669,0)</f>
        <v>0</v>
      </c>
      <c r="BJ669" s="16" t="s">
        <v>82</v>
      </c>
      <c r="BK669" s="184">
        <f>ROUND(I669*H669,2)</f>
        <v>0</v>
      </c>
      <c r="BL669" s="16" t="s">
        <v>247</v>
      </c>
      <c r="BM669" s="16" t="s">
        <v>1090</v>
      </c>
    </row>
    <row r="670" spans="2:65" s="11" customFormat="1" ht="11.25">
      <c r="B670" s="188"/>
      <c r="C670" s="189"/>
      <c r="D670" s="185" t="s">
        <v>168</v>
      </c>
      <c r="E670" s="190" t="s">
        <v>19</v>
      </c>
      <c r="F670" s="191" t="s">
        <v>1091</v>
      </c>
      <c r="G670" s="189"/>
      <c r="H670" s="190" t="s">
        <v>19</v>
      </c>
      <c r="I670" s="192"/>
      <c r="J670" s="189"/>
      <c r="K670" s="189"/>
      <c r="L670" s="193"/>
      <c r="M670" s="194"/>
      <c r="N670" s="195"/>
      <c r="O670" s="195"/>
      <c r="P670" s="195"/>
      <c r="Q670" s="195"/>
      <c r="R670" s="195"/>
      <c r="S670" s="195"/>
      <c r="T670" s="196"/>
      <c r="AT670" s="197" t="s">
        <v>168</v>
      </c>
      <c r="AU670" s="197" t="s">
        <v>84</v>
      </c>
      <c r="AV670" s="11" t="s">
        <v>82</v>
      </c>
      <c r="AW670" s="11" t="s">
        <v>35</v>
      </c>
      <c r="AX670" s="11" t="s">
        <v>74</v>
      </c>
      <c r="AY670" s="197" t="s">
        <v>148</v>
      </c>
    </row>
    <row r="671" spans="2:65" s="12" customFormat="1" ht="11.25">
      <c r="B671" s="198"/>
      <c r="C671" s="199"/>
      <c r="D671" s="185" t="s">
        <v>168</v>
      </c>
      <c r="E671" s="200" t="s">
        <v>19</v>
      </c>
      <c r="F671" s="201" t="s">
        <v>600</v>
      </c>
      <c r="G671" s="199"/>
      <c r="H671" s="202">
        <v>2</v>
      </c>
      <c r="I671" s="203"/>
      <c r="J671" s="199"/>
      <c r="K671" s="199"/>
      <c r="L671" s="204"/>
      <c r="M671" s="205"/>
      <c r="N671" s="206"/>
      <c r="O671" s="206"/>
      <c r="P671" s="206"/>
      <c r="Q671" s="206"/>
      <c r="R671" s="206"/>
      <c r="S671" s="206"/>
      <c r="T671" s="207"/>
      <c r="AT671" s="208" t="s">
        <v>168</v>
      </c>
      <c r="AU671" s="208" t="s">
        <v>84</v>
      </c>
      <c r="AV671" s="12" t="s">
        <v>84</v>
      </c>
      <c r="AW671" s="12" t="s">
        <v>35</v>
      </c>
      <c r="AX671" s="12" t="s">
        <v>82</v>
      </c>
      <c r="AY671" s="208" t="s">
        <v>148</v>
      </c>
    </row>
    <row r="672" spans="2:65" s="1" customFormat="1" ht="33.75" customHeight="1">
      <c r="B672" s="33"/>
      <c r="C672" s="173" t="s">
        <v>1092</v>
      </c>
      <c r="D672" s="173" t="s">
        <v>151</v>
      </c>
      <c r="E672" s="174" t="s">
        <v>1093</v>
      </c>
      <c r="F672" s="175" t="s">
        <v>1094</v>
      </c>
      <c r="G672" s="176" t="s">
        <v>188</v>
      </c>
      <c r="H672" s="177">
        <v>28.486999999999998</v>
      </c>
      <c r="I672" s="178"/>
      <c r="J672" s="179">
        <f>ROUND(I672*H672,2)</f>
        <v>0</v>
      </c>
      <c r="K672" s="175" t="s">
        <v>160</v>
      </c>
      <c r="L672" s="37"/>
      <c r="M672" s="180" t="s">
        <v>19</v>
      </c>
      <c r="N672" s="181" t="s">
        <v>45</v>
      </c>
      <c r="O672" s="59"/>
      <c r="P672" s="182">
        <f>O672*H672</f>
        <v>0</v>
      </c>
      <c r="Q672" s="182">
        <v>0</v>
      </c>
      <c r="R672" s="182">
        <f>Q672*H672</f>
        <v>0</v>
      </c>
      <c r="S672" s="182">
        <v>0</v>
      </c>
      <c r="T672" s="183">
        <f>S672*H672</f>
        <v>0</v>
      </c>
      <c r="AR672" s="16" t="s">
        <v>247</v>
      </c>
      <c r="AT672" s="16" t="s">
        <v>151</v>
      </c>
      <c r="AU672" s="16" t="s">
        <v>84</v>
      </c>
      <c r="AY672" s="16" t="s">
        <v>148</v>
      </c>
      <c r="BE672" s="184">
        <f>IF(N672="základní",J672,0)</f>
        <v>0</v>
      </c>
      <c r="BF672" s="184">
        <f>IF(N672="snížená",J672,0)</f>
        <v>0</v>
      </c>
      <c r="BG672" s="184">
        <f>IF(N672="zákl. přenesená",J672,0)</f>
        <v>0</v>
      </c>
      <c r="BH672" s="184">
        <f>IF(N672="sníž. přenesená",J672,0)</f>
        <v>0</v>
      </c>
      <c r="BI672" s="184">
        <f>IF(N672="nulová",J672,0)</f>
        <v>0</v>
      </c>
      <c r="BJ672" s="16" t="s">
        <v>82</v>
      </c>
      <c r="BK672" s="184">
        <f>ROUND(I672*H672,2)</f>
        <v>0</v>
      </c>
      <c r="BL672" s="16" t="s">
        <v>247</v>
      </c>
      <c r="BM672" s="16" t="s">
        <v>1095</v>
      </c>
    </row>
    <row r="673" spans="2:65" s="1" customFormat="1" ht="78">
      <c r="B673" s="33"/>
      <c r="C673" s="34"/>
      <c r="D673" s="185" t="s">
        <v>181</v>
      </c>
      <c r="E673" s="34"/>
      <c r="F673" s="186" t="s">
        <v>1096</v>
      </c>
      <c r="G673" s="34"/>
      <c r="H673" s="34"/>
      <c r="I673" s="102"/>
      <c r="J673" s="34"/>
      <c r="K673" s="34"/>
      <c r="L673" s="37"/>
      <c r="M673" s="187"/>
      <c r="N673" s="59"/>
      <c r="O673" s="59"/>
      <c r="P673" s="59"/>
      <c r="Q673" s="59"/>
      <c r="R673" s="59"/>
      <c r="S673" s="59"/>
      <c r="T673" s="60"/>
      <c r="AT673" s="16" t="s">
        <v>181</v>
      </c>
      <c r="AU673" s="16" t="s">
        <v>84</v>
      </c>
    </row>
    <row r="674" spans="2:65" s="10" customFormat="1" ht="22.9" customHeight="1">
      <c r="B674" s="157"/>
      <c r="C674" s="158"/>
      <c r="D674" s="159" t="s">
        <v>73</v>
      </c>
      <c r="E674" s="171" t="s">
        <v>1097</v>
      </c>
      <c r="F674" s="171" t="s">
        <v>1098</v>
      </c>
      <c r="G674" s="158"/>
      <c r="H674" s="158"/>
      <c r="I674" s="161"/>
      <c r="J674" s="172">
        <f>BK674</f>
        <v>0</v>
      </c>
      <c r="K674" s="158"/>
      <c r="L674" s="163"/>
      <c r="M674" s="164"/>
      <c r="N674" s="165"/>
      <c r="O674" s="165"/>
      <c r="P674" s="166">
        <f>SUM(P675:P757)</f>
        <v>0</v>
      </c>
      <c r="Q674" s="165"/>
      <c r="R674" s="166">
        <f>SUM(R675:R757)</f>
        <v>6.5950547799999999</v>
      </c>
      <c r="S674" s="165"/>
      <c r="T674" s="167">
        <f>SUM(T675:T757)</f>
        <v>4.9185417200000003</v>
      </c>
      <c r="AR674" s="168" t="s">
        <v>84</v>
      </c>
      <c r="AT674" s="169" t="s">
        <v>73</v>
      </c>
      <c r="AU674" s="169" t="s">
        <v>82</v>
      </c>
      <c r="AY674" s="168" t="s">
        <v>148</v>
      </c>
      <c r="BK674" s="170">
        <f>SUM(BK675:BK757)</f>
        <v>0</v>
      </c>
    </row>
    <row r="675" spans="2:65" s="1" customFormat="1" ht="16.5" customHeight="1">
      <c r="B675" s="33"/>
      <c r="C675" s="173" t="s">
        <v>1099</v>
      </c>
      <c r="D675" s="173" t="s">
        <v>151</v>
      </c>
      <c r="E675" s="174" t="s">
        <v>1100</v>
      </c>
      <c r="F675" s="175" t="s">
        <v>1101</v>
      </c>
      <c r="G675" s="176" t="s">
        <v>202</v>
      </c>
      <c r="H675" s="177">
        <v>69.2</v>
      </c>
      <c r="I675" s="178"/>
      <c r="J675" s="179">
        <f>ROUND(I675*H675,2)</f>
        <v>0</v>
      </c>
      <c r="K675" s="175" t="s">
        <v>19</v>
      </c>
      <c r="L675" s="37"/>
      <c r="M675" s="180" t="s">
        <v>19</v>
      </c>
      <c r="N675" s="181" t="s">
        <v>45</v>
      </c>
      <c r="O675" s="59"/>
      <c r="P675" s="182">
        <f>O675*H675</f>
        <v>0</v>
      </c>
      <c r="Q675" s="182">
        <v>3.8800000000000002E-3</v>
      </c>
      <c r="R675" s="182">
        <f>Q675*H675</f>
        <v>0.26849600000000001</v>
      </c>
      <c r="S675" s="182">
        <v>0</v>
      </c>
      <c r="T675" s="183">
        <f>S675*H675</f>
        <v>0</v>
      </c>
      <c r="AR675" s="16" t="s">
        <v>247</v>
      </c>
      <c r="AT675" s="16" t="s">
        <v>151</v>
      </c>
      <c r="AU675" s="16" t="s">
        <v>84</v>
      </c>
      <c r="AY675" s="16" t="s">
        <v>148</v>
      </c>
      <c r="BE675" s="184">
        <f>IF(N675="základní",J675,0)</f>
        <v>0</v>
      </c>
      <c r="BF675" s="184">
        <f>IF(N675="snížená",J675,0)</f>
        <v>0</v>
      </c>
      <c r="BG675" s="184">
        <f>IF(N675="zákl. přenesená",J675,0)</f>
        <v>0</v>
      </c>
      <c r="BH675" s="184">
        <f>IF(N675="sníž. přenesená",J675,0)</f>
        <v>0</v>
      </c>
      <c r="BI675" s="184">
        <f>IF(N675="nulová",J675,0)</f>
        <v>0</v>
      </c>
      <c r="BJ675" s="16" t="s">
        <v>82</v>
      </c>
      <c r="BK675" s="184">
        <f>ROUND(I675*H675,2)</f>
        <v>0</v>
      </c>
      <c r="BL675" s="16" t="s">
        <v>247</v>
      </c>
      <c r="BM675" s="16" t="s">
        <v>1102</v>
      </c>
    </row>
    <row r="676" spans="2:65" s="1" customFormat="1" ht="19.5">
      <c r="B676" s="33"/>
      <c r="C676" s="34"/>
      <c r="D676" s="185" t="s">
        <v>162</v>
      </c>
      <c r="E676" s="34"/>
      <c r="F676" s="186" t="s">
        <v>1103</v>
      </c>
      <c r="G676" s="34"/>
      <c r="H676" s="34"/>
      <c r="I676" s="102"/>
      <c r="J676" s="34"/>
      <c r="K676" s="34"/>
      <c r="L676" s="37"/>
      <c r="M676" s="187"/>
      <c r="N676" s="59"/>
      <c r="O676" s="59"/>
      <c r="P676" s="59"/>
      <c r="Q676" s="59"/>
      <c r="R676" s="59"/>
      <c r="S676" s="59"/>
      <c r="T676" s="60"/>
      <c r="AT676" s="16" t="s">
        <v>162</v>
      </c>
      <c r="AU676" s="16" t="s">
        <v>84</v>
      </c>
    </row>
    <row r="677" spans="2:65" s="1" customFormat="1" ht="16.5" customHeight="1">
      <c r="B677" s="33"/>
      <c r="C677" s="173" t="s">
        <v>1104</v>
      </c>
      <c r="D677" s="173" t="s">
        <v>151</v>
      </c>
      <c r="E677" s="174" t="s">
        <v>1105</v>
      </c>
      <c r="F677" s="175" t="s">
        <v>1106</v>
      </c>
      <c r="G677" s="176" t="s">
        <v>202</v>
      </c>
      <c r="H677" s="177">
        <v>15.73</v>
      </c>
      <c r="I677" s="178"/>
      <c r="J677" s="179">
        <f>ROUND(I677*H677,2)</f>
        <v>0</v>
      </c>
      <c r="K677" s="175" t="s">
        <v>160</v>
      </c>
      <c r="L677" s="37"/>
      <c r="M677" s="180" t="s">
        <v>19</v>
      </c>
      <c r="N677" s="181" t="s">
        <v>45</v>
      </c>
      <c r="O677" s="59"/>
      <c r="P677" s="182">
        <f>O677*H677</f>
        <v>0</v>
      </c>
      <c r="Q677" s="182">
        <v>0</v>
      </c>
      <c r="R677" s="182">
        <f>Q677*H677</f>
        <v>0</v>
      </c>
      <c r="S677" s="182">
        <v>1.7600000000000001E-3</v>
      </c>
      <c r="T677" s="183">
        <f>S677*H677</f>
        <v>2.7684800000000002E-2</v>
      </c>
      <c r="AR677" s="16" t="s">
        <v>247</v>
      </c>
      <c r="AT677" s="16" t="s">
        <v>151</v>
      </c>
      <c r="AU677" s="16" t="s">
        <v>84</v>
      </c>
      <c r="AY677" s="16" t="s">
        <v>148</v>
      </c>
      <c r="BE677" s="184">
        <f>IF(N677="základní",J677,0)</f>
        <v>0</v>
      </c>
      <c r="BF677" s="184">
        <f>IF(N677="snížená",J677,0)</f>
        <v>0</v>
      </c>
      <c r="BG677" s="184">
        <f>IF(N677="zákl. přenesená",J677,0)</f>
        <v>0</v>
      </c>
      <c r="BH677" s="184">
        <f>IF(N677="sníž. přenesená",J677,0)</f>
        <v>0</v>
      </c>
      <c r="BI677" s="184">
        <f>IF(N677="nulová",J677,0)</f>
        <v>0</v>
      </c>
      <c r="BJ677" s="16" t="s">
        <v>82</v>
      </c>
      <c r="BK677" s="184">
        <f>ROUND(I677*H677,2)</f>
        <v>0</v>
      </c>
      <c r="BL677" s="16" t="s">
        <v>247</v>
      </c>
      <c r="BM677" s="16" t="s">
        <v>1107</v>
      </c>
    </row>
    <row r="678" spans="2:65" s="11" customFormat="1" ht="11.25">
      <c r="B678" s="188"/>
      <c r="C678" s="189"/>
      <c r="D678" s="185" t="s">
        <v>168</v>
      </c>
      <c r="E678" s="190" t="s">
        <v>19</v>
      </c>
      <c r="F678" s="191" t="s">
        <v>1108</v>
      </c>
      <c r="G678" s="189"/>
      <c r="H678" s="190" t="s">
        <v>19</v>
      </c>
      <c r="I678" s="192"/>
      <c r="J678" s="189"/>
      <c r="K678" s="189"/>
      <c r="L678" s="193"/>
      <c r="M678" s="194"/>
      <c r="N678" s="195"/>
      <c r="O678" s="195"/>
      <c r="P678" s="195"/>
      <c r="Q678" s="195"/>
      <c r="R678" s="195"/>
      <c r="S678" s="195"/>
      <c r="T678" s="196"/>
      <c r="AT678" s="197" t="s">
        <v>168</v>
      </c>
      <c r="AU678" s="197" t="s">
        <v>84</v>
      </c>
      <c r="AV678" s="11" t="s">
        <v>82</v>
      </c>
      <c r="AW678" s="11" t="s">
        <v>35</v>
      </c>
      <c r="AX678" s="11" t="s">
        <v>74</v>
      </c>
      <c r="AY678" s="197" t="s">
        <v>148</v>
      </c>
    </row>
    <row r="679" spans="2:65" s="12" customFormat="1" ht="11.25">
      <c r="B679" s="198"/>
      <c r="C679" s="199"/>
      <c r="D679" s="185" t="s">
        <v>168</v>
      </c>
      <c r="E679" s="200" t="s">
        <v>19</v>
      </c>
      <c r="F679" s="201" t="s">
        <v>1109</v>
      </c>
      <c r="G679" s="199"/>
      <c r="H679" s="202">
        <v>15.73</v>
      </c>
      <c r="I679" s="203"/>
      <c r="J679" s="199"/>
      <c r="K679" s="199"/>
      <c r="L679" s="204"/>
      <c r="M679" s="205"/>
      <c r="N679" s="206"/>
      <c r="O679" s="206"/>
      <c r="P679" s="206"/>
      <c r="Q679" s="206"/>
      <c r="R679" s="206"/>
      <c r="S679" s="206"/>
      <c r="T679" s="207"/>
      <c r="AT679" s="208" t="s">
        <v>168</v>
      </c>
      <c r="AU679" s="208" t="s">
        <v>84</v>
      </c>
      <c r="AV679" s="12" t="s">
        <v>84</v>
      </c>
      <c r="AW679" s="12" t="s">
        <v>35</v>
      </c>
      <c r="AX679" s="12" t="s">
        <v>82</v>
      </c>
      <c r="AY679" s="208" t="s">
        <v>148</v>
      </c>
    </row>
    <row r="680" spans="2:65" s="1" customFormat="1" ht="16.5" customHeight="1">
      <c r="B680" s="33"/>
      <c r="C680" s="173" t="s">
        <v>1110</v>
      </c>
      <c r="D680" s="173" t="s">
        <v>151</v>
      </c>
      <c r="E680" s="174" t="s">
        <v>1111</v>
      </c>
      <c r="F680" s="175" t="s">
        <v>1112</v>
      </c>
      <c r="G680" s="176" t="s">
        <v>179</v>
      </c>
      <c r="H680" s="177">
        <v>774.72299999999996</v>
      </c>
      <c r="I680" s="178"/>
      <c r="J680" s="179">
        <f>ROUND(I680*H680,2)</f>
        <v>0</v>
      </c>
      <c r="K680" s="175" t="s">
        <v>160</v>
      </c>
      <c r="L680" s="37"/>
      <c r="M680" s="180" t="s">
        <v>19</v>
      </c>
      <c r="N680" s="181" t="s">
        <v>45</v>
      </c>
      <c r="O680" s="59"/>
      <c r="P680" s="182">
        <f>O680*H680</f>
        <v>0</v>
      </c>
      <c r="Q680" s="182">
        <v>0</v>
      </c>
      <c r="R680" s="182">
        <f>Q680*H680</f>
        <v>0</v>
      </c>
      <c r="S680" s="182">
        <v>5.94E-3</v>
      </c>
      <c r="T680" s="183">
        <f>S680*H680</f>
        <v>4.6018546200000001</v>
      </c>
      <c r="AR680" s="16" t="s">
        <v>247</v>
      </c>
      <c r="AT680" s="16" t="s">
        <v>151</v>
      </c>
      <c r="AU680" s="16" t="s">
        <v>84</v>
      </c>
      <c r="AY680" s="16" t="s">
        <v>148</v>
      </c>
      <c r="BE680" s="184">
        <f>IF(N680="základní",J680,0)</f>
        <v>0</v>
      </c>
      <c r="BF680" s="184">
        <f>IF(N680="snížená",J680,0)</f>
        <v>0</v>
      </c>
      <c r="BG680" s="184">
        <f>IF(N680="zákl. přenesená",J680,0)</f>
        <v>0</v>
      </c>
      <c r="BH680" s="184">
        <f>IF(N680="sníž. přenesená",J680,0)</f>
        <v>0</v>
      </c>
      <c r="BI680" s="184">
        <f>IF(N680="nulová",J680,0)</f>
        <v>0</v>
      </c>
      <c r="BJ680" s="16" t="s">
        <v>82</v>
      </c>
      <c r="BK680" s="184">
        <f>ROUND(I680*H680,2)</f>
        <v>0</v>
      </c>
      <c r="BL680" s="16" t="s">
        <v>247</v>
      </c>
      <c r="BM680" s="16" t="s">
        <v>1113</v>
      </c>
    </row>
    <row r="681" spans="2:65" s="11" customFormat="1" ht="11.25">
      <c r="B681" s="188"/>
      <c r="C681" s="189"/>
      <c r="D681" s="185" t="s">
        <v>168</v>
      </c>
      <c r="E681" s="190" t="s">
        <v>19</v>
      </c>
      <c r="F681" s="191" t="s">
        <v>1114</v>
      </c>
      <c r="G681" s="189"/>
      <c r="H681" s="190" t="s">
        <v>19</v>
      </c>
      <c r="I681" s="192"/>
      <c r="J681" s="189"/>
      <c r="K681" s="189"/>
      <c r="L681" s="193"/>
      <c r="M681" s="194"/>
      <c r="N681" s="195"/>
      <c r="O681" s="195"/>
      <c r="P681" s="195"/>
      <c r="Q681" s="195"/>
      <c r="R681" s="195"/>
      <c r="S681" s="195"/>
      <c r="T681" s="196"/>
      <c r="AT681" s="197" t="s">
        <v>168</v>
      </c>
      <c r="AU681" s="197" t="s">
        <v>84</v>
      </c>
      <c r="AV681" s="11" t="s">
        <v>82</v>
      </c>
      <c r="AW681" s="11" t="s">
        <v>35</v>
      </c>
      <c r="AX681" s="11" t="s">
        <v>74</v>
      </c>
      <c r="AY681" s="197" t="s">
        <v>148</v>
      </c>
    </row>
    <row r="682" spans="2:65" s="12" customFormat="1" ht="11.25">
      <c r="B682" s="198"/>
      <c r="C682" s="199"/>
      <c r="D682" s="185" t="s">
        <v>168</v>
      </c>
      <c r="E682" s="200" t="s">
        <v>19</v>
      </c>
      <c r="F682" s="201" t="s">
        <v>1115</v>
      </c>
      <c r="G682" s="199"/>
      <c r="H682" s="202">
        <v>4.5679999999999996</v>
      </c>
      <c r="I682" s="203"/>
      <c r="J682" s="199"/>
      <c r="K682" s="199"/>
      <c r="L682" s="204"/>
      <c r="M682" s="205"/>
      <c r="N682" s="206"/>
      <c r="O682" s="206"/>
      <c r="P682" s="206"/>
      <c r="Q682" s="206"/>
      <c r="R682" s="206"/>
      <c r="S682" s="206"/>
      <c r="T682" s="207"/>
      <c r="AT682" s="208" t="s">
        <v>168</v>
      </c>
      <c r="AU682" s="208" t="s">
        <v>84</v>
      </c>
      <c r="AV682" s="12" t="s">
        <v>84</v>
      </c>
      <c r="AW682" s="12" t="s">
        <v>35</v>
      </c>
      <c r="AX682" s="12" t="s">
        <v>74</v>
      </c>
      <c r="AY682" s="208" t="s">
        <v>148</v>
      </c>
    </row>
    <row r="683" spans="2:65" s="11" customFormat="1" ht="11.25">
      <c r="B683" s="188"/>
      <c r="C683" s="189"/>
      <c r="D683" s="185" t="s">
        <v>168</v>
      </c>
      <c r="E683" s="190" t="s">
        <v>19</v>
      </c>
      <c r="F683" s="191" t="s">
        <v>1116</v>
      </c>
      <c r="G683" s="189"/>
      <c r="H683" s="190" t="s">
        <v>19</v>
      </c>
      <c r="I683" s="192"/>
      <c r="J683" s="189"/>
      <c r="K683" s="189"/>
      <c r="L683" s="193"/>
      <c r="M683" s="194"/>
      <c r="N683" s="195"/>
      <c r="O683" s="195"/>
      <c r="P683" s="195"/>
      <c r="Q683" s="195"/>
      <c r="R683" s="195"/>
      <c r="S683" s="195"/>
      <c r="T683" s="196"/>
      <c r="AT683" s="197" t="s">
        <v>168</v>
      </c>
      <c r="AU683" s="197" t="s">
        <v>84</v>
      </c>
      <c r="AV683" s="11" t="s">
        <v>82</v>
      </c>
      <c r="AW683" s="11" t="s">
        <v>35</v>
      </c>
      <c r="AX683" s="11" t="s">
        <v>74</v>
      </c>
      <c r="AY683" s="197" t="s">
        <v>148</v>
      </c>
    </row>
    <row r="684" spans="2:65" s="12" customFormat="1" ht="11.25">
      <c r="B684" s="198"/>
      <c r="C684" s="199"/>
      <c r="D684" s="185" t="s">
        <v>168</v>
      </c>
      <c r="E684" s="200" t="s">
        <v>19</v>
      </c>
      <c r="F684" s="201" t="s">
        <v>1117</v>
      </c>
      <c r="G684" s="199"/>
      <c r="H684" s="202">
        <v>40.545000000000002</v>
      </c>
      <c r="I684" s="203"/>
      <c r="J684" s="199"/>
      <c r="K684" s="199"/>
      <c r="L684" s="204"/>
      <c r="M684" s="205"/>
      <c r="N684" s="206"/>
      <c r="O684" s="206"/>
      <c r="P684" s="206"/>
      <c r="Q684" s="206"/>
      <c r="R684" s="206"/>
      <c r="S684" s="206"/>
      <c r="T684" s="207"/>
      <c r="AT684" s="208" t="s">
        <v>168</v>
      </c>
      <c r="AU684" s="208" t="s">
        <v>84</v>
      </c>
      <c r="AV684" s="12" t="s">
        <v>84</v>
      </c>
      <c r="AW684" s="12" t="s">
        <v>35</v>
      </c>
      <c r="AX684" s="12" t="s">
        <v>74</v>
      </c>
      <c r="AY684" s="208" t="s">
        <v>148</v>
      </c>
    </row>
    <row r="685" spans="2:65" s="11" customFormat="1" ht="11.25">
      <c r="B685" s="188"/>
      <c r="C685" s="189"/>
      <c r="D685" s="185" t="s">
        <v>168</v>
      </c>
      <c r="E685" s="190" t="s">
        <v>19</v>
      </c>
      <c r="F685" s="191" t="s">
        <v>1118</v>
      </c>
      <c r="G685" s="189"/>
      <c r="H685" s="190" t="s">
        <v>19</v>
      </c>
      <c r="I685" s="192"/>
      <c r="J685" s="189"/>
      <c r="K685" s="189"/>
      <c r="L685" s="193"/>
      <c r="M685" s="194"/>
      <c r="N685" s="195"/>
      <c r="O685" s="195"/>
      <c r="P685" s="195"/>
      <c r="Q685" s="195"/>
      <c r="R685" s="195"/>
      <c r="S685" s="195"/>
      <c r="T685" s="196"/>
      <c r="AT685" s="197" t="s">
        <v>168</v>
      </c>
      <c r="AU685" s="197" t="s">
        <v>84</v>
      </c>
      <c r="AV685" s="11" t="s">
        <v>82</v>
      </c>
      <c r="AW685" s="11" t="s">
        <v>35</v>
      </c>
      <c r="AX685" s="11" t="s">
        <v>74</v>
      </c>
      <c r="AY685" s="197" t="s">
        <v>148</v>
      </c>
    </row>
    <row r="686" spans="2:65" s="12" customFormat="1" ht="11.25">
      <c r="B686" s="198"/>
      <c r="C686" s="199"/>
      <c r="D686" s="185" t="s">
        <v>168</v>
      </c>
      <c r="E686" s="200" t="s">
        <v>19</v>
      </c>
      <c r="F686" s="201" t="s">
        <v>1119</v>
      </c>
      <c r="G686" s="199"/>
      <c r="H686" s="202">
        <v>729.61</v>
      </c>
      <c r="I686" s="203"/>
      <c r="J686" s="199"/>
      <c r="K686" s="199"/>
      <c r="L686" s="204"/>
      <c r="M686" s="205"/>
      <c r="N686" s="206"/>
      <c r="O686" s="206"/>
      <c r="P686" s="206"/>
      <c r="Q686" s="206"/>
      <c r="R686" s="206"/>
      <c r="S686" s="206"/>
      <c r="T686" s="207"/>
      <c r="AT686" s="208" t="s">
        <v>168</v>
      </c>
      <c r="AU686" s="208" t="s">
        <v>84</v>
      </c>
      <c r="AV686" s="12" t="s">
        <v>84</v>
      </c>
      <c r="AW686" s="12" t="s">
        <v>35</v>
      </c>
      <c r="AX686" s="12" t="s">
        <v>74</v>
      </c>
      <c r="AY686" s="208" t="s">
        <v>148</v>
      </c>
    </row>
    <row r="687" spans="2:65" s="13" customFormat="1" ht="11.25">
      <c r="B687" s="209"/>
      <c r="C687" s="210"/>
      <c r="D687" s="185" t="s">
        <v>168</v>
      </c>
      <c r="E687" s="211" t="s">
        <v>19</v>
      </c>
      <c r="F687" s="212" t="s">
        <v>275</v>
      </c>
      <c r="G687" s="210"/>
      <c r="H687" s="213">
        <v>774.72299999999996</v>
      </c>
      <c r="I687" s="214"/>
      <c r="J687" s="210"/>
      <c r="K687" s="210"/>
      <c r="L687" s="215"/>
      <c r="M687" s="216"/>
      <c r="N687" s="217"/>
      <c r="O687" s="217"/>
      <c r="P687" s="217"/>
      <c r="Q687" s="217"/>
      <c r="R687" s="217"/>
      <c r="S687" s="217"/>
      <c r="T687" s="218"/>
      <c r="AT687" s="219" t="s">
        <v>168</v>
      </c>
      <c r="AU687" s="219" t="s">
        <v>84</v>
      </c>
      <c r="AV687" s="13" t="s">
        <v>155</v>
      </c>
      <c r="AW687" s="13" t="s">
        <v>35</v>
      </c>
      <c r="AX687" s="13" t="s">
        <v>82</v>
      </c>
      <c r="AY687" s="219" t="s">
        <v>148</v>
      </c>
    </row>
    <row r="688" spans="2:65" s="1" customFormat="1" ht="16.5" customHeight="1">
      <c r="B688" s="33"/>
      <c r="C688" s="173" t="s">
        <v>1120</v>
      </c>
      <c r="D688" s="173" t="s">
        <v>151</v>
      </c>
      <c r="E688" s="174" t="s">
        <v>1121</v>
      </c>
      <c r="F688" s="175" t="s">
        <v>1122</v>
      </c>
      <c r="G688" s="176" t="s">
        <v>202</v>
      </c>
      <c r="H688" s="177">
        <v>20.84</v>
      </c>
      <c r="I688" s="178"/>
      <c r="J688" s="179">
        <f>ROUND(I688*H688,2)</f>
        <v>0</v>
      </c>
      <c r="K688" s="175" t="s">
        <v>19</v>
      </c>
      <c r="L688" s="37"/>
      <c r="M688" s="180" t="s">
        <v>19</v>
      </c>
      <c r="N688" s="181" t="s">
        <v>45</v>
      </c>
      <c r="O688" s="59"/>
      <c r="P688" s="182">
        <f>O688*H688</f>
        <v>0</v>
      </c>
      <c r="Q688" s="182">
        <v>7.2999999999999996E-4</v>
      </c>
      <c r="R688" s="182">
        <f>Q688*H688</f>
        <v>1.52132E-2</v>
      </c>
      <c r="S688" s="182">
        <v>0</v>
      </c>
      <c r="T688" s="183">
        <f>S688*H688</f>
        <v>0</v>
      </c>
      <c r="AR688" s="16" t="s">
        <v>247</v>
      </c>
      <c r="AT688" s="16" t="s">
        <v>151</v>
      </c>
      <c r="AU688" s="16" t="s">
        <v>84</v>
      </c>
      <c r="AY688" s="16" t="s">
        <v>148</v>
      </c>
      <c r="BE688" s="184">
        <f>IF(N688="základní",J688,0)</f>
        <v>0</v>
      </c>
      <c r="BF688" s="184">
        <f>IF(N688="snížená",J688,0)</f>
        <v>0</v>
      </c>
      <c r="BG688" s="184">
        <f>IF(N688="zákl. přenesená",J688,0)</f>
        <v>0</v>
      </c>
      <c r="BH688" s="184">
        <f>IF(N688="sníž. přenesená",J688,0)</f>
        <v>0</v>
      </c>
      <c r="BI688" s="184">
        <f>IF(N688="nulová",J688,0)</f>
        <v>0</v>
      </c>
      <c r="BJ688" s="16" t="s">
        <v>82</v>
      </c>
      <c r="BK688" s="184">
        <f>ROUND(I688*H688,2)</f>
        <v>0</v>
      </c>
      <c r="BL688" s="16" t="s">
        <v>247</v>
      </c>
      <c r="BM688" s="16" t="s">
        <v>1123</v>
      </c>
    </row>
    <row r="689" spans="2:65" s="1" customFormat="1" ht="19.5">
      <c r="B689" s="33"/>
      <c r="C689" s="34"/>
      <c r="D689" s="185" t="s">
        <v>162</v>
      </c>
      <c r="E689" s="34"/>
      <c r="F689" s="186" t="s">
        <v>1124</v>
      </c>
      <c r="G689" s="34"/>
      <c r="H689" s="34"/>
      <c r="I689" s="102"/>
      <c r="J689" s="34"/>
      <c r="K689" s="34"/>
      <c r="L689" s="37"/>
      <c r="M689" s="187"/>
      <c r="N689" s="59"/>
      <c r="O689" s="59"/>
      <c r="P689" s="59"/>
      <c r="Q689" s="59"/>
      <c r="R689" s="59"/>
      <c r="S689" s="59"/>
      <c r="T689" s="60"/>
      <c r="AT689" s="16" t="s">
        <v>162</v>
      </c>
      <c r="AU689" s="16" t="s">
        <v>84</v>
      </c>
    </row>
    <row r="690" spans="2:65" s="1" customFormat="1" ht="16.5" customHeight="1">
      <c r="B690" s="33"/>
      <c r="C690" s="173" t="s">
        <v>1125</v>
      </c>
      <c r="D690" s="173" t="s">
        <v>151</v>
      </c>
      <c r="E690" s="174" t="s">
        <v>1126</v>
      </c>
      <c r="F690" s="175" t="s">
        <v>1127</v>
      </c>
      <c r="G690" s="176" t="s">
        <v>202</v>
      </c>
      <c r="H690" s="177">
        <v>15.73</v>
      </c>
      <c r="I690" s="178"/>
      <c r="J690" s="179">
        <f>ROUND(I690*H690,2)</f>
        <v>0</v>
      </c>
      <c r="K690" s="175" t="s">
        <v>160</v>
      </c>
      <c r="L690" s="37"/>
      <c r="M690" s="180" t="s">
        <v>19</v>
      </c>
      <c r="N690" s="181" t="s">
        <v>45</v>
      </c>
      <c r="O690" s="59"/>
      <c r="P690" s="182">
        <f>O690*H690</f>
        <v>0</v>
      </c>
      <c r="Q690" s="182">
        <v>0</v>
      </c>
      <c r="R690" s="182">
        <f>Q690*H690</f>
        <v>0</v>
      </c>
      <c r="S690" s="182">
        <v>1.91E-3</v>
      </c>
      <c r="T690" s="183">
        <f>S690*H690</f>
        <v>3.0044299999999999E-2</v>
      </c>
      <c r="AR690" s="16" t="s">
        <v>247</v>
      </c>
      <c r="AT690" s="16" t="s">
        <v>151</v>
      </c>
      <c r="AU690" s="16" t="s">
        <v>84</v>
      </c>
      <c r="AY690" s="16" t="s">
        <v>148</v>
      </c>
      <c r="BE690" s="184">
        <f>IF(N690="základní",J690,0)</f>
        <v>0</v>
      </c>
      <c r="BF690" s="184">
        <f>IF(N690="snížená",J690,0)</f>
        <v>0</v>
      </c>
      <c r="BG690" s="184">
        <f>IF(N690="zákl. přenesená",J690,0)</f>
        <v>0</v>
      </c>
      <c r="BH690" s="184">
        <f>IF(N690="sníž. přenesená",J690,0)</f>
        <v>0</v>
      </c>
      <c r="BI690" s="184">
        <f>IF(N690="nulová",J690,0)</f>
        <v>0</v>
      </c>
      <c r="BJ690" s="16" t="s">
        <v>82</v>
      </c>
      <c r="BK690" s="184">
        <f>ROUND(I690*H690,2)</f>
        <v>0</v>
      </c>
      <c r="BL690" s="16" t="s">
        <v>247</v>
      </c>
      <c r="BM690" s="16" t="s">
        <v>1128</v>
      </c>
    </row>
    <row r="691" spans="2:65" s="11" customFormat="1" ht="11.25">
      <c r="B691" s="188"/>
      <c r="C691" s="189"/>
      <c r="D691" s="185" t="s">
        <v>168</v>
      </c>
      <c r="E691" s="190" t="s">
        <v>19</v>
      </c>
      <c r="F691" s="191" t="s">
        <v>1129</v>
      </c>
      <c r="G691" s="189"/>
      <c r="H691" s="190" t="s">
        <v>19</v>
      </c>
      <c r="I691" s="192"/>
      <c r="J691" s="189"/>
      <c r="K691" s="189"/>
      <c r="L691" s="193"/>
      <c r="M691" s="194"/>
      <c r="N691" s="195"/>
      <c r="O691" s="195"/>
      <c r="P691" s="195"/>
      <c r="Q691" s="195"/>
      <c r="R691" s="195"/>
      <c r="S691" s="195"/>
      <c r="T691" s="196"/>
      <c r="AT691" s="197" t="s">
        <v>168</v>
      </c>
      <c r="AU691" s="197" t="s">
        <v>84</v>
      </c>
      <c r="AV691" s="11" t="s">
        <v>82</v>
      </c>
      <c r="AW691" s="11" t="s">
        <v>35</v>
      </c>
      <c r="AX691" s="11" t="s">
        <v>74</v>
      </c>
      <c r="AY691" s="197" t="s">
        <v>148</v>
      </c>
    </row>
    <row r="692" spans="2:65" s="12" customFormat="1" ht="11.25">
      <c r="B692" s="198"/>
      <c r="C692" s="199"/>
      <c r="D692" s="185" t="s">
        <v>168</v>
      </c>
      <c r="E692" s="200" t="s">
        <v>19</v>
      </c>
      <c r="F692" s="201" t="s">
        <v>1109</v>
      </c>
      <c r="G692" s="199"/>
      <c r="H692" s="202">
        <v>15.73</v>
      </c>
      <c r="I692" s="203"/>
      <c r="J692" s="199"/>
      <c r="K692" s="199"/>
      <c r="L692" s="204"/>
      <c r="M692" s="205"/>
      <c r="N692" s="206"/>
      <c r="O692" s="206"/>
      <c r="P692" s="206"/>
      <c r="Q692" s="206"/>
      <c r="R692" s="206"/>
      <c r="S692" s="206"/>
      <c r="T692" s="207"/>
      <c r="AT692" s="208" t="s">
        <v>168</v>
      </c>
      <c r="AU692" s="208" t="s">
        <v>84</v>
      </c>
      <c r="AV692" s="12" t="s">
        <v>84</v>
      </c>
      <c r="AW692" s="12" t="s">
        <v>35</v>
      </c>
      <c r="AX692" s="12" t="s">
        <v>82</v>
      </c>
      <c r="AY692" s="208" t="s">
        <v>148</v>
      </c>
    </row>
    <row r="693" spans="2:65" s="1" customFormat="1" ht="16.5" customHeight="1">
      <c r="B693" s="33"/>
      <c r="C693" s="173" t="s">
        <v>1130</v>
      </c>
      <c r="D693" s="173" t="s">
        <v>151</v>
      </c>
      <c r="E693" s="174" t="s">
        <v>1131</v>
      </c>
      <c r="F693" s="175" t="s">
        <v>1132</v>
      </c>
      <c r="G693" s="176" t="s">
        <v>202</v>
      </c>
      <c r="H693" s="177">
        <v>44.6</v>
      </c>
      <c r="I693" s="178"/>
      <c r="J693" s="179">
        <f>ROUND(I693*H693,2)</f>
        <v>0</v>
      </c>
      <c r="K693" s="175" t="s">
        <v>160</v>
      </c>
      <c r="L693" s="37"/>
      <c r="M693" s="180" t="s">
        <v>19</v>
      </c>
      <c r="N693" s="181" t="s">
        <v>45</v>
      </c>
      <c r="O693" s="59"/>
      <c r="P693" s="182">
        <f>O693*H693</f>
        <v>0</v>
      </c>
      <c r="Q693" s="182">
        <v>0</v>
      </c>
      <c r="R693" s="182">
        <f>Q693*H693</f>
        <v>0</v>
      </c>
      <c r="S693" s="182">
        <v>1.75E-3</v>
      </c>
      <c r="T693" s="183">
        <f>S693*H693</f>
        <v>7.8050000000000008E-2</v>
      </c>
      <c r="AR693" s="16" t="s">
        <v>247</v>
      </c>
      <c r="AT693" s="16" t="s">
        <v>151</v>
      </c>
      <c r="AU693" s="16" t="s">
        <v>84</v>
      </c>
      <c r="AY693" s="16" t="s">
        <v>148</v>
      </c>
      <c r="BE693" s="184">
        <f>IF(N693="základní",J693,0)</f>
        <v>0</v>
      </c>
      <c r="BF693" s="184">
        <f>IF(N693="snížená",J693,0)</f>
        <v>0</v>
      </c>
      <c r="BG693" s="184">
        <f>IF(N693="zákl. přenesená",J693,0)</f>
        <v>0</v>
      </c>
      <c r="BH693" s="184">
        <f>IF(N693="sníž. přenesená",J693,0)</f>
        <v>0</v>
      </c>
      <c r="BI693" s="184">
        <f>IF(N693="nulová",J693,0)</f>
        <v>0</v>
      </c>
      <c r="BJ693" s="16" t="s">
        <v>82</v>
      </c>
      <c r="BK693" s="184">
        <f>ROUND(I693*H693,2)</f>
        <v>0</v>
      </c>
      <c r="BL693" s="16" t="s">
        <v>247</v>
      </c>
      <c r="BM693" s="16" t="s">
        <v>1133</v>
      </c>
    </row>
    <row r="694" spans="2:65" s="11" customFormat="1" ht="11.25">
      <c r="B694" s="188"/>
      <c r="C694" s="189"/>
      <c r="D694" s="185" t="s">
        <v>168</v>
      </c>
      <c r="E694" s="190" t="s">
        <v>19</v>
      </c>
      <c r="F694" s="191" t="s">
        <v>1134</v>
      </c>
      <c r="G694" s="189"/>
      <c r="H694" s="190" t="s">
        <v>19</v>
      </c>
      <c r="I694" s="192"/>
      <c r="J694" s="189"/>
      <c r="K694" s="189"/>
      <c r="L694" s="193"/>
      <c r="M694" s="194"/>
      <c r="N694" s="195"/>
      <c r="O694" s="195"/>
      <c r="P694" s="195"/>
      <c r="Q694" s="195"/>
      <c r="R694" s="195"/>
      <c r="S694" s="195"/>
      <c r="T694" s="196"/>
      <c r="AT694" s="197" t="s">
        <v>168</v>
      </c>
      <c r="AU694" s="197" t="s">
        <v>84</v>
      </c>
      <c r="AV694" s="11" t="s">
        <v>82</v>
      </c>
      <c r="AW694" s="11" t="s">
        <v>35</v>
      </c>
      <c r="AX694" s="11" t="s">
        <v>74</v>
      </c>
      <c r="AY694" s="197" t="s">
        <v>148</v>
      </c>
    </row>
    <row r="695" spans="2:65" s="12" customFormat="1" ht="11.25">
      <c r="B695" s="198"/>
      <c r="C695" s="199"/>
      <c r="D695" s="185" t="s">
        <v>168</v>
      </c>
      <c r="E695" s="200" t="s">
        <v>19</v>
      </c>
      <c r="F695" s="201" t="s">
        <v>1135</v>
      </c>
      <c r="G695" s="199"/>
      <c r="H695" s="202">
        <v>44.6</v>
      </c>
      <c r="I695" s="203"/>
      <c r="J695" s="199"/>
      <c r="K695" s="199"/>
      <c r="L695" s="204"/>
      <c r="M695" s="205"/>
      <c r="N695" s="206"/>
      <c r="O695" s="206"/>
      <c r="P695" s="206"/>
      <c r="Q695" s="206"/>
      <c r="R695" s="206"/>
      <c r="S695" s="206"/>
      <c r="T695" s="207"/>
      <c r="AT695" s="208" t="s">
        <v>168</v>
      </c>
      <c r="AU695" s="208" t="s">
        <v>84</v>
      </c>
      <c r="AV695" s="12" t="s">
        <v>84</v>
      </c>
      <c r="AW695" s="12" t="s">
        <v>35</v>
      </c>
      <c r="AX695" s="12" t="s">
        <v>82</v>
      </c>
      <c r="AY695" s="208" t="s">
        <v>148</v>
      </c>
    </row>
    <row r="696" spans="2:65" s="1" customFormat="1" ht="16.5" customHeight="1">
      <c r="B696" s="33"/>
      <c r="C696" s="173" t="s">
        <v>1136</v>
      </c>
      <c r="D696" s="173" t="s">
        <v>151</v>
      </c>
      <c r="E696" s="174" t="s">
        <v>1137</v>
      </c>
      <c r="F696" s="175" t="s">
        <v>1138</v>
      </c>
      <c r="G696" s="176" t="s">
        <v>202</v>
      </c>
      <c r="H696" s="177">
        <v>18.95</v>
      </c>
      <c r="I696" s="178"/>
      <c r="J696" s="179">
        <f>ROUND(I696*H696,2)</f>
        <v>0</v>
      </c>
      <c r="K696" s="175" t="s">
        <v>19</v>
      </c>
      <c r="L696" s="37"/>
      <c r="M696" s="180" t="s">
        <v>19</v>
      </c>
      <c r="N696" s="181" t="s">
        <v>45</v>
      </c>
      <c r="O696" s="59"/>
      <c r="P696" s="182">
        <f>O696*H696</f>
        <v>0</v>
      </c>
      <c r="Q696" s="182">
        <v>6.1199999999999996E-3</v>
      </c>
      <c r="R696" s="182">
        <f>Q696*H696</f>
        <v>0.11597399999999999</v>
      </c>
      <c r="S696" s="182">
        <v>0</v>
      </c>
      <c r="T696" s="183">
        <f>S696*H696</f>
        <v>0</v>
      </c>
      <c r="AR696" s="16" t="s">
        <v>247</v>
      </c>
      <c r="AT696" s="16" t="s">
        <v>151</v>
      </c>
      <c r="AU696" s="16" t="s">
        <v>84</v>
      </c>
      <c r="AY696" s="16" t="s">
        <v>148</v>
      </c>
      <c r="BE696" s="184">
        <f>IF(N696="základní",J696,0)</f>
        <v>0</v>
      </c>
      <c r="BF696" s="184">
        <f>IF(N696="snížená",J696,0)</f>
        <v>0</v>
      </c>
      <c r="BG696" s="184">
        <f>IF(N696="zákl. přenesená",J696,0)</f>
        <v>0</v>
      </c>
      <c r="BH696" s="184">
        <f>IF(N696="sníž. přenesená",J696,0)</f>
        <v>0</v>
      </c>
      <c r="BI696" s="184">
        <f>IF(N696="nulová",J696,0)</f>
        <v>0</v>
      </c>
      <c r="BJ696" s="16" t="s">
        <v>82</v>
      </c>
      <c r="BK696" s="184">
        <f>ROUND(I696*H696,2)</f>
        <v>0</v>
      </c>
      <c r="BL696" s="16" t="s">
        <v>247</v>
      </c>
      <c r="BM696" s="16" t="s">
        <v>1139</v>
      </c>
    </row>
    <row r="697" spans="2:65" s="1" customFormat="1" ht="19.5">
      <c r="B697" s="33"/>
      <c r="C697" s="34"/>
      <c r="D697" s="185" t="s">
        <v>162</v>
      </c>
      <c r="E697" s="34"/>
      <c r="F697" s="186" t="s">
        <v>1140</v>
      </c>
      <c r="G697" s="34"/>
      <c r="H697" s="34"/>
      <c r="I697" s="102"/>
      <c r="J697" s="34"/>
      <c r="K697" s="34"/>
      <c r="L697" s="37"/>
      <c r="M697" s="187"/>
      <c r="N697" s="59"/>
      <c r="O697" s="59"/>
      <c r="P697" s="59"/>
      <c r="Q697" s="59"/>
      <c r="R697" s="59"/>
      <c r="S697" s="59"/>
      <c r="T697" s="60"/>
      <c r="AT697" s="16" t="s">
        <v>162</v>
      </c>
      <c r="AU697" s="16" t="s">
        <v>84</v>
      </c>
    </row>
    <row r="698" spans="2:65" s="1" customFormat="1" ht="16.5" customHeight="1">
      <c r="B698" s="33"/>
      <c r="C698" s="173" t="s">
        <v>1141</v>
      </c>
      <c r="D698" s="173" t="s">
        <v>151</v>
      </c>
      <c r="E698" s="174" t="s">
        <v>1142</v>
      </c>
      <c r="F698" s="175" t="s">
        <v>1143</v>
      </c>
      <c r="G698" s="176" t="s">
        <v>202</v>
      </c>
      <c r="H698" s="177">
        <v>3.31</v>
      </c>
      <c r="I698" s="178"/>
      <c r="J698" s="179">
        <f>ROUND(I698*H698,2)</f>
        <v>0</v>
      </c>
      <c r="K698" s="175" t="s">
        <v>19</v>
      </c>
      <c r="L698" s="37"/>
      <c r="M698" s="180" t="s">
        <v>19</v>
      </c>
      <c r="N698" s="181" t="s">
        <v>45</v>
      </c>
      <c r="O698" s="59"/>
      <c r="P698" s="182">
        <f>O698*H698</f>
        <v>0</v>
      </c>
      <c r="Q698" s="182">
        <v>1.15E-3</v>
      </c>
      <c r="R698" s="182">
        <f>Q698*H698</f>
        <v>3.8065E-3</v>
      </c>
      <c r="S698" s="182">
        <v>0</v>
      </c>
      <c r="T698" s="183">
        <f>S698*H698</f>
        <v>0</v>
      </c>
      <c r="AR698" s="16" t="s">
        <v>247</v>
      </c>
      <c r="AT698" s="16" t="s">
        <v>151</v>
      </c>
      <c r="AU698" s="16" t="s">
        <v>84</v>
      </c>
      <c r="AY698" s="16" t="s">
        <v>148</v>
      </c>
      <c r="BE698" s="184">
        <f>IF(N698="základní",J698,0)</f>
        <v>0</v>
      </c>
      <c r="BF698" s="184">
        <f>IF(N698="snížená",J698,0)</f>
        <v>0</v>
      </c>
      <c r="BG698" s="184">
        <f>IF(N698="zákl. přenesená",J698,0)</f>
        <v>0</v>
      </c>
      <c r="BH698" s="184">
        <f>IF(N698="sníž. přenesená",J698,0)</f>
        <v>0</v>
      </c>
      <c r="BI698" s="184">
        <f>IF(N698="nulová",J698,0)</f>
        <v>0</v>
      </c>
      <c r="BJ698" s="16" t="s">
        <v>82</v>
      </c>
      <c r="BK698" s="184">
        <f>ROUND(I698*H698,2)</f>
        <v>0</v>
      </c>
      <c r="BL698" s="16" t="s">
        <v>247</v>
      </c>
      <c r="BM698" s="16" t="s">
        <v>1144</v>
      </c>
    </row>
    <row r="699" spans="2:65" s="1" customFormat="1" ht="19.5">
      <c r="B699" s="33"/>
      <c r="C699" s="34"/>
      <c r="D699" s="185" t="s">
        <v>162</v>
      </c>
      <c r="E699" s="34"/>
      <c r="F699" s="186" t="s">
        <v>1145</v>
      </c>
      <c r="G699" s="34"/>
      <c r="H699" s="34"/>
      <c r="I699" s="102"/>
      <c r="J699" s="34"/>
      <c r="K699" s="34"/>
      <c r="L699" s="37"/>
      <c r="M699" s="187"/>
      <c r="N699" s="59"/>
      <c r="O699" s="59"/>
      <c r="P699" s="59"/>
      <c r="Q699" s="59"/>
      <c r="R699" s="59"/>
      <c r="S699" s="59"/>
      <c r="T699" s="60"/>
      <c r="AT699" s="16" t="s">
        <v>162</v>
      </c>
      <c r="AU699" s="16" t="s">
        <v>84</v>
      </c>
    </row>
    <row r="700" spans="2:65" s="1" customFormat="1" ht="16.5" customHeight="1">
      <c r="B700" s="33"/>
      <c r="C700" s="173" t="s">
        <v>1146</v>
      </c>
      <c r="D700" s="173" t="s">
        <v>151</v>
      </c>
      <c r="E700" s="174" t="s">
        <v>1147</v>
      </c>
      <c r="F700" s="175" t="s">
        <v>1148</v>
      </c>
      <c r="G700" s="176" t="s">
        <v>202</v>
      </c>
      <c r="H700" s="177">
        <v>69.58</v>
      </c>
      <c r="I700" s="178"/>
      <c r="J700" s="179">
        <f>ROUND(I700*H700,2)</f>
        <v>0</v>
      </c>
      <c r="K700" s="175" t="s">
        <v>160</v>
      </c>
      <c r="L700" s="37"/>
      <c r="M700" s="180" t="s">
        <v>19</v>
      </c>
      <c r="N700" s="181" t="s">
        <v>45</v>
      </c>
      <c r="O700" s="59"/>
      <c r="P700" s="182">
        <f>O700*H700</f>
        <v>0</v>
      </c>
      <c r="Q700" s="182">
        <v>0</v>
      </c>
      <c r="R700" s="182">
        <f>Q700*H700</f>
        <v>0</v>
      </c>
      <c r="S700" s="182">
        <v>2.5999999999999999E-3</v>
      </c>
      <c r="T700" s="183">
        <f>S700*H700</f>
        <v>0.18090799999999999</v>
      </c>
      <c r="AR700" s="16" t="s">
        <v>247</v>
      </c>
      <c r="AT700" s="16" t="s">
        <v>151</v>
      </c>
      <c r="AU700" s="16" t="s">
        <v>84</v>
      </c>
      <c r="AY700" s="16" t="s">
        <v>148</v>
      </c>
      <c r="BE700" s="184">
        <f>IF(N700="základní",J700,0)</f>
        <v>0</v>
      </c>
      <c r="BF700" s="184">
        <f>IF(N700="snížená",J700,0)</f>
        <v>0</v>
      </c>
      <c r="BG700" s="184">
        <f>IF(N700="zákl. přenesená",J700,0)</f>
        <v>0</v>
      </c>
      <c r="BH700" s="184">
        <f>IF(N700="sníž. přenesená",J700,0)</f>
        <v>0</v>
      </c>
      <c r="BI700" s="184">
        <f>IF(N700="nulová",J700,0)</f>
        <v>0</v>
      </c>
      <c r="BJ700" s="16" t="s">
        <v>82</v>
      </c>
      <c r="BK700" s="184">
        <f>ROUND(I700*H700,2)</f>
        <v>0</v>
      </c>
      <c r="BL700" s="16" t="s">
        <v>247</v>
      </c>
      <c r="BM700" s="16" t="s">
        <v>1149</v>
      </c>
    </row>
    <row r="701" spans="2:65" s="11" customFormat="1" ht="11.25">
      <c r="B701" s="188"/>
      <c r="C701" s="189"/>
      <c r="D701" s="185" t="s">
        <v>168</v>
      </c>
      <c r="E701" s="190" t="s">
        <v>19</v>
      </c>
      <c r="F701" s="191" t="s">
        <v>1150</v>
      </c>
      <c r="G701" s="189"/>
      <c r="H701" s="190" t="s">
        <v>19</v>
      </c>
      <c r="I701" s="192"/>
      <c r="J701" s="189"/>
      <c r="K701" s="189"/>
      <c r="L701" s="193"/>
      <c r="M701" s="194"/>
      <c r="N701" s="195"/>
      <c r="O701" s="195"/>
      <c r="P701" s="195"/>
      <c r="Q701" s="195"/>
      <c r="R701" s="195"/>
      <c r="S701" s="195"/>
      <c r="T701" s="196"/>
      <c r="AT701" s="197" t="s">
        <v>168</v>
      </c>
      <c r="AU701" s="197" t="s">
        <v>84</v>
      </c>
      <c r="AV701" s="11" t="s">
        <v>82</v>
      </c>
      <c r="AW701" s="11" t="s">
        <v>35</v>
      </c>
      <c r="AX701" s="11" t="s">
        <v>74</v>
      </c>
      <c r="AY701" s="197" t="s">
        <v>148</v>
      </c>
    </row>
    <row r="702" spans="2:65" s="12" customFormat="1" ht="11.25">
      <c r="B702" s="198"/>
      <c r="C702" s="199"/>
      <c r="D702" s="185" t="s">
        <v>168</v>
      </c>
      <c r="E702" s="200" t="s">
        <v>19</v>
      </c>
      <c r="F702" s="201" t="s">
        <v>1151</v>
      </c>
      <c r="G702" s="199"/>
      <c r="H702" s="202">
        <v>69.58</v>
      </c>
      <c r="I702" s="203"/>
      <c r="J702" s="199"/>
      <c r="K702" s="199"/>
      <c r="L702" s="204"/>
      <c r="M702" s="205"/>
      <c r="N702" s="206"/>
      <c r="O702" s="206"/>
      <c r="P702" s="206"/>
      <c r="Q702" s="206"/>
      <c r="R702" s="206"/>
      <c r="S702" s="206"/>
      <c r="T702" s="207"/>
      <c r="AT702" s="208" t="s">
        <v>168</v>
      </c>
      <c r="AU702" s="208" t="s">
        <v>84</v>
      </c>
      <c r="AV702" s="12" t="s">
        <v>84</v>
      </c>
      <c r="AW702" s="12" t="s">
        <v>35</v>
      </c>
      <c r="AX702" s="12" t="s">
        <v>82</v>
      </c>
      <c r="AY702" s="208" t="s">
        <v>148</v>
      </c>
    </row>
    <row r="703" spans="2:65" s="1" customFormat="1" ht="16.5" customHeight="1">
      <c r="B703" s="33"/>
      <c r="C703" s="173" t="s">
        <v>1152</v>
      </c>
      <c r="D703" s="173" t="s">
        <v>151</v>
      </c>
      <c r="E703" s="174" t="s">
        <v>1153</v>
      </c>
      <c r="F703" s="175" t="s">
        <v>1154</v>
      </c>
      <c r="G703" s="176" t="s">
        <v>399</v>
      </c>
      <c r="H703" s="177">
        <v>5</v>
      </c>
      <c r="I703" s="178"/>
      <c r="J703" s="179">
        <f>ROUND(I703*H703,2)</f>
        <v>0</v>
      </c>
      <c r="K703" s="175" t="s">
        <v>19</v>
      </c>
      <c r="L703" s="37"/>
      <c r="M703" s="180" t="s">
        <v>19</v>
      </c>
      <c r="N703" s="181" t="s">
        <v>45</v>
      </c>
      <c r="O703" s="59"/>
      <c r="P703" s="182">
        <f>O703*H703</f>
        <v>0</v>
      </c>
      <c r="Q703" s="182">
        <v>0</v>
      </c>
      <c r="R703" s="182">
        <f>Q703*H703</f>
        <v>0</v>
      </c>
      <c r="S703" s="182">
        <v>0</v>
      </c>
      <c r="T703" s="183">
        <f>S703*H703</f>
        <v>0</v>
      </c>
      <c r="AR703" s="16" t="s">
        <v>247</v>
      </c>
      <c r="AT703" s="16" t="s">
        <v>151</v>
      </c>
      <c r="AU703" s="16" t="s">
        <v>84</v>
      </c>
      <c r="AY703" s="16" t="s">
        <v>148</v>
      </c>
      <c r="BE703" s="184">
        <f>IF(N703="základní",J703,0)</f>
        <v>0</v>
      </c>
      <c r="BF703" s="184">
        <f>IF(N703="snížená",J703,0)</f>
        <v>0</v>
      </c>
      <c r="BG703" s="184">
        <f>IF(N703="zákl. přenesená",J703,0)</f>
        <v>0</v>
      </c>
      <c r="BH703" s="184">
        <f>IF(N703="sníž. přenesená",J703,0)</f>
        <v>0</v>
      </c>
      <c r="BI703" s="184">
        <f>IF(N703="nulová",J703,0)</f>
        <v>0</v>
      </c>
      <c r="BJ703" s="16" t="s">
        <v>82</v>
      </c>
      <c r="BK703" s="184">
        <f>ROUND(I703*H703,2)</f>
        <v>0</v>
      </c>
      <c r="BL703" s="16" t="s">
        <v>247</v>
      </c>
      <c r="BM703" s="16" t="s">
        <v>1155</v>
      </c>
    </row>
    <row r="704" spans="2:65" s="1" customFormat="1" ht="19.5">
      <c r="B704" s="33"/>
      <c r="C704" s="34"/>
      <c r="D704" s="185" t="s">
        <v>162</v>
      </c>
      <c r="E704" s="34"/>
      <c r="F704" s="186" t="s">
        <v>1156</v>
      </c>
      <c r="G704" s="34"/>
      <c r="H704" s="34"/>
      <c r="I704" s="102"/>
      <c r="J704" s="34"/>
      <c r="K704" s="34"/>
      <c r="L704" s="37"/>
      <c r="M704" s="187"/>
      <c r="N704" s="59"/>
      <c r="O704" s="59"/>
      <c r="P704" s="59"/>
      <c r="Q704" s="59"/>
      <c r="R704" s="59"/>
      <c r="S704" s="59"/>
      <c r="T704" s="60"/>
      <c r="AT704" s="16" t="s">
        <v>162</v>
      </c>
      <c r="AU704" s="16" t="s">
        <v>84</v>
      </c>
    </row>
    <row r="705" spans="2:65" s="1" customFormat="1" ht="16.5" customHeight="1">
      <c r="B705" s="33"/>
      <c r="C705" s="173" t="s">
        <v>1157</v>
      </c>
      <c r="D705" s="173" t="s">
        <v>151</v>
      </c>
      <c r="E705" s="174" t="s">
        <v>1158</v>
      </c>
      <c r="F705" s="175" t="s">
        <v>1159</v>
      </c>
      <c r="G705" s="176" t="s">
        <v>399</v>
      </c>
      <c r="H705" s="177">
        <v>4</v>
      </c>
      <c r="I705" s="178"/>
      <c r="J705" s="179">
        <f>ROUND(I705*H705,2)</f>
        <v>0</v>
      </c>
      <c r="K705" s="175" t="s">
        <v>19</v>
      </c>
      <c r="L705" s="37"/>
      <c r="M705" s="180" t="s">
        <v>19</v>
      </c>
      <c r="N705" s="181" t="s">
        <v>45</v>
      </c>
      <c r="O705" s="59"/>
      <c r="P705" s="182">
        <f>O705*H705</f>
        <v>0</v>
      </c>
      <c r="Q705" s="182">
        <v>0</v>
      </c>
      <c r="R705" s="182">
        <f>Q705*H705</f>
        <v>0</v>
      </c>
      <c r="S705" s="182">
        <v>0</v>
      </c>
      <c r="T705" s="183">
        <f>S705*H705</f>
        <v>0</v>
      </c>
      <c r="AR705" s="16" t="s">
        <v>247</v>
      </c>
      <c r="AT705" s="16" t="s">
        <v>151</v>
      </c>
      <c r="AU705" s="16" t="s">
        <v>84</v>
      </c>
      <c r="AY705" s="16" t="s">
        <v>148</v>
      </c>
      <c r="BE705" s="184">
        <f>IF(N705="základní",J705,0)</f>
        <v>0</v>
      </c>
      <c r="BF705" s="184">
        <f>IF(N705="snížená",J705,0)</f>
        <v>0</v>
      </c>
      <c r="BG705" s="184">
        <f>IF(N705="zákl. přenesená",J705,0)</f>
        <v>0</v>
      </c>
      <c r="BH705" s="184">
        <f>IF(N705="sníž. přenesená",J705,0)</f>
        <v>0</v>
      </c>
      <c r="BI705" s="184">
        <f>IF(N705="nulová",J705,0)</f>
        <v>0</v>
      </c>
      <c r="BJ705" s="16" t="s">
        <v>82</v>
      </c>
      <c r="BK705" s="184">
        <f>ROUND(I705*H705,2)</f>
        <v>0</v>
      </c>
      <c r="BL705" s="16" t="s">
        <v>247</v>
      </c>
      <c r="BM705" s="16" t="s">
        <v>1160</v>
      </c>
    </row>
    <row r="706" spans="2:65" s="1" customFormat="1" ht="19.5">
      <c r="B706" s="33"/>
      <c r="C706" s="34"/>
      <c r="D706" s="185" t="s">
        <v>162</v>
      </c>
      <c r="E706" s="34"/>
      <c r="F706" s="186" t="s">
        <v>1161</v>
      </c>
      <c r="G706" s="34"/>
      <c r="H706" s="34"/>
      <c r="I706" s="102"/>
      <c r="J706" s="34"/>
      <c r="K706" s="34"/>
      <c r="L706" s="37"/>
      <c r="M706" s="187"/>
      <c r="N706" s="59"/>
      <c r="O706" s="59"/>
      <c r="P706" s="59"/>
      <c r="Q706" s="59"/>
      <c r="R706" s="59"/>
      <c r="S706" s="59"/>
      <c r="T706" s="60"/>
      <c r="AT706" s="16" t="s">
        <v>162</v>
      </c>
      <c r="AU706" s="16" t="s">
        <v>84</v>
      </c>
    </row>
    <row r="707" spans="2:65" s="1" customFormat="1" ht="16.5" customHeight="1">
      <c r="B707" s="33"/>
      <c r="C707" s="173" t="s">
        <v>1162</v>
      </c>
      <c r="D707" s="173" t="s">
        <v>151</v>
      </c>
      <c r="E707" s="174" t="s">
        <v>1163</v>
      </c>
      <c r="F707" s="175" t="s">
        <v>1164</v>
      </c>
      <c r="G707" s="176" t="s">
        <v>179</v>
      </c>
      <c r="H707" s="177">
        <v>1.29</v>
      </c>
      <c r="I707" s="178"/>
      <c r="J707" s="179">
        <f>ROUND(I707*H707,2)</f>
        <v>0</v>
      </c>
      <c r="K707" s="175" t="s">
        <v>19</v>
      </c>
      <c r="L707" s="37"/>
      <c r="M707" s="180" t="s">
        <v>19</v>
      </c>
      <c r="N707" s="181" t="s">
        <v>45</v>
      </c>
      <c r="O707" s="59"/>
      <c r="P707" s="182">
        <f>O707*H707</f>
        <v>0</v>
      </c>
      <c r="Q707" s="182">
        <v>6.3699999999999998E-3</v>
      </c>
      <c r="R707" s="182">
        <f>Q707*H707</f>
        <v>8.2173000000000003E-3</v>
      </c>
      <c r="S707" s="182">
        <v>0</v>
      </c>
      <c r="T707" s="183">
        <f>S707*H707</f>
        <v>0</v>
      </c>
      <c r="AR707" s="16" t="s">
        <v>247</v>
      </c>
      <c r="AT707" s="16" t="s">
        <v>151</v>
      </c>
      <c r="AU707" s="16" t="s">
        <v>84</v>
      </c>
      <c r="AY707" s="16" t="s">
        <v>148</v>
      </c>
      <c r="BE707" s="184">
        <f>IF(N707="základní",J707,0)</f>
        <v>0</v>
      </c>
      <c r="BF707" s="184">
        <f>IF(N707="snížená",J707,0)</f>
        <v>0</v>
      </c>
      <c r="BG707" s="184">
        <f>IF(N707="zákl. přenesená",J707,0)</f>
        <v>0</v>
      </c>
      <c r="BH707" s="184">
        <f>IF(N707="sníž. přenesená",J707,0)</f>
        <v>0</v>
      </c>
      <c r="BI707" s="184">
        <f>IF(N707="nulová",J707,0)</f>
        <v>0</v>
      </c>
      <c r="BJ707" s="16" t="s">
        <v>82</v>
      </c>
      <c r="BK707" s="184">
        <f>ROUND(I707*H707,2)</f>
        <v>0</v>
      </c>
      <c r="BL707" s="16" t="s">
        <v>247</v>
      </c>
      <c r="BM707" s="16" t="s">
        <v>1165</v>
      </c>
    </row>
    <row r="708" spans="2:65" s="1" customFormat="1" ht="19.5">
      <c r="B708" s="33"/>
      <c r="C708" s="34"/>
      <c r="D708" s="185" t="s">
        <v>162</v>
      </c>
      <c r="E708" s="34"/>
      <c r="F708" s="186" t="s">
        <v>1166</v>
      </c>
      <c r="G708" s="34"/>
      <c r="H708" s="34"/>
      <c r="I708" s="102"/>
      <c r="J708" s="34"/>
      <c r="K708" s="34"/>
      <c r="L708" s="37"/>
      <c r="M708" s="187"/>
      <c r="N708" s="59"/>
      <c r="O708" s="59"/>
      <c r="P708" s="59"/>
      <c r="Q708" s="59"/>
      <c r="R708" s="59"/>
      <c r="S708" s="59"/>
      <c r="T708" s="60"/>
      <c r="AT708" s="16" t="s">
        <v>162</v>
      </c>
      <c r="AU708" s="16" t="s">
        <v>84</v>
      </c>
    </row>
    <row r="709" spans="2:65" s="1" customFormat="1" ht="16.5" customHeight="1">
      <c r="B709" s="33"/>
      <c r="C709" s="173" t="s">
        <v>1167</v>
      </c>
      <c r="D709" s="173" t="s">
        <v>151</v>
      </c>
      <c r="E709" s="174" t="s">
        <v>1168</v>
      </c>
      <c r="F709" s="175" t="s">
        <v>1169</v>
      </c>
      <c r="G709" s="176" t="s">
        <v>399</v>
      </c>
      <c r="H709" s="177">
        <v>1</v>
      </c>
      <c r="I709" s="178"/>
      <c r="J709" s="179">
        <f>ROUND(I709*H709,2)</f>
        <v>0</v>
      </c>
      <c r="K709" s="175" t="s">
        <v>19</v>
      </c>
      <c r="L709" s="37"/>
      <c r="M709" s="180" t="s">
        <v>19</v>
      </c>
      <c r="N709" s="181" t="s">
        <v>45</v>
      </c>
      <c r="O709" s="59"/>
      <c r="P709" s="182">
        <f>O709*H709</f>
        <v>0</v>
      </c>
      <c r="Q709" s="182">
        <v>0</v>
      </c>
      <c r="R709" s="182">
        <f>Q709*H709</f>
        <v>0</v>
      </c>
      <c r="S709" s="182">
        <v>0</v>
      </c>
      <c r="T709" s="183">
        <f>S709*H709</f>
        <v>0</v>
      </c>
      <c r="AR709" s="16" t="s">
        <v>247</v>
      </c>
      <c r="AT709" s="16" t="s">
        <v>151</v>
      </c>
      <c r="AU709" s="16" t="s">
        <v>84</v>
      </c>
      <c r="AY709" s="16" t="s">
        <v>148</v>
      </c>
      <c r="BE709" s="184">
        <f>IF(N709="základní",J709,0)</f>
        <v>0</v>
      </c>
      <c r="BF709" s="184">
        <f>IF(N709="snížená",J709,0)</f>
        <v>0</v>
      </c>
      <c r="BG709" s="184">
        <f>IF(N709="zákl. přenesená",J709,0)</f>
        <v>0</v>
      </c>
      <c r="BH709" s="184">
        <f>IF(N709="sníž. přenesená",J709,0)</f>
        <v>0</v>
      </c>
      <c r="BI709" s="184">
        <f>IF(N709="nulová",J709,0)</f>
        <v>0</v>
      </c>
      <c r="BJ709" s="16" t="s">
        <v>82</v>
      </c>
      <c r="BK709" s="184">
        <f>ROUND(I709*H709,2)</f>
        <v>0</v>
      </c>
      <c r="BL709" s="16" t="s">
        <v>247</v>
      </c>
      <c r="BM709" s="16" t="s">
        <v>1170</v>
      </c>
    </row>
    <row r="710" spans="2:65" s="1" customFormat="1" ht="19.5">
      <c r="B710" s="33"/>
      <c r="C710" s="34"/>
      <c r="D710" s="185" t="s">
        <v>162</v>
      </c>
      <c r="E710" s="34"/>
      <c r="F710" s="186" t="s">
        <v>1171</v>
      </c>
      <c r="G710" s="34"/>
      <c r="H710" s="34"/>
      <c r="I710" s="102"/>
      <c r="J710" s="34"/>
      <c r="K710" s="34"/>
      <c r="L710" s="37"/>
      <c r="M710" s="187"/>
      <c r="N710" s="59"/>
      <c r="O710" s="59"/>
      <c r="P710" s="59"/>
      <c r="Q710" s="59"/>
      <c r="R710" s="59"/>
      <c r="S710" s="59"/>
      <c r="T710" s="60"/>
      <c r="AT710" s="16" t="s">
        <v>162</v>
      </c>
      <c r="AU710" s="16" t="s">
        <v>84</v>
      </c>
    </row>
    <row r="711" spans="2:65" s="1" customFormat="1" ht="16.5" customHeight="1">
      <c r="B711" s="33"/>
      <c r="C711" s="173" t="s">
        <v>1172</v>
      </c>
      <c r="D711" s="173" t="s">
        <v>151</v>
      </c>
      <c r="E711" s="174" t="s">
        <v>1173</v>
      </c>
      <c r="F711" s="175" t="s">
        <v>1174</v>
      </c>
      <c r="G711" s="176" t="s">
        <v>188</v>
      </c>
      <c r="H711" s="177">
        <v>4.9189999999999996</v>
      </c>
      <c r="I711" s="178"/>
      <c r="J711" s="179">
        <f>ROUND(I711*H711,2)</f>
        <v>0</v>
      </c>
      <c r="K711" s="175" t="s">
        <v>19</v>
      </c>
      <c r="L711" s="37"/>
      <c r="M711" s="180" t="s">
        <v>19</v>
      </c>
      <c r="N711" s="181" t="s">
        <v>45</v>
      </c>
      <c r="O711" s="59"/>
      <c r="P711" s="182">
        <f>O711*H711</f>
        <v>0</v>
      </c>
      <c r="Q711" s="182">
        <v>0</v>
      </c>
      <c r="R711" s="182">
        <f>Q711*H711</f>
        <v>0</v>
      </c>
      <c r="S711" s="182">
        <v>0</v>
      </c>
      <c r="T711" s="183">
        <f>S711*H711</f>
        <v>0</v>
      </c>
      <c r="AR711" s="16" t="s">
        <v>247</v>
      </c>
      <c r="AT711" s="16" t="s">
        <v>151</v>
      </c>
      <c r="AU711" s="16" t="s">
        <v>84</v>
      </c>
      <c r="AY711" s="16" t="s">
        <v>148</v>
      </c>
      <c r="BE711" s="184">
        <f>IF(N711="základní",J711,0)</f>
        <v>0</v>
      </c>
      <c r="BF711" s="184">
        <f>IF(N711="snížená",J711,0)</f>
        <v>0</v>
      </c>
      <c r="BG711" s="184">
        <f>IF(N711="zákl. přenesená",J711,0)</f>
        <v>0</v>
      </c>
      <c r="BH711" s="184">
        <f>IF(N711="sníž. přenesená",J711,0)</f>
        <v>0</v>
      </c>
      <c r="BI711" s="184">
        <f>IF(N711="nulová",J711,0)</f>
        <v>0</v>
      </c>
      <c r="BJ711" s="16" t="s">
        <v>82</v>
      </c>
      <c r="BK711" s="184">
        <f>ROUND(I711*H711,2)</f>
        <v>0</v>
      </c>
      <c r="BL711" s="16" t="s">
        <v>247</v>
      </c>
      <c r="BM711" s="16" t="s">
        <v>1175</v>
      </c>
    </row>
    <row r="712" spans="2:65" s="1" customFormat="1" ht="16.5" customHeight="1">
      <c r="B712" s="33"/>
      <c r="C712" s="173" t="s">
        <v>1176</v>
      </c>
      <c r="D712" s="173" t="s">
        <v>151</v>
      </c>
      <c r="E712" s="174" t="s">
        <v>1177</v>
      </c>
      <c r="F712" s="175" t="s">
        <v>1178</v>
      </c>
      <c r="G712" s="176" t="s">
        <v>202</v>
      </c>
      <c r="H712" s="177">
        <v>18.95</v>
      </c>
      <c r="I712" s="178"/>
      <c r="J712" s="179">
        <f>ROUND(I712*H712,2)</f>
        <v>0</v>
      </c>
      <c r="K712" s="175" t="s">
        <v>160</v>
      </c>
      <c r="L712" s="37"/>
      <c r="M712" s="180" t="s">
        <v>19</v>
      </c>
      <c r="N712" s="181" t="s">
        <v>45</v>
      </c>
      <c r="O712" s="59"/>
      <c r="P712" s="182">
        <f>O712*H712</f>
        <v>0</v>
      </c>
      <c r="Q712" s="182">
        <v>1.92E-3</v>
      </c>
      <c r="R712" s="182">
        <f>Q712*H712</f>
        <v>3.6384E-2</v>
      </c>
      <c r="S712" s="182">
        <v>0</v>
      </c>
      <c r="T712" s="183">
        <f>S712*H712</f>
        <v>0</v>
      </c>
      <c r="AR712" s="16" t="s">
        <v>247</v>
      </c>
      <c r="AT712" s="16" t="s">
        <v>151</v>
      </c>
      <c r="AU712" s="16" t="s">
        <v>84</v>
      </c>
      <c r="AY712" s="16" t="s">
        <v>148</v>
      </c>
      <c r="BE712" s="184">
        <f>IF(N712="základní",J712,0)</f>
        <v>0</v>
      </c>
      <c r="BF712" s="184">
        <f>IF(N712="snížená",J712,0)</f>
        <v>0</v>
      </c>
      <c r="BG712" s="184">
        <f>IF(N712="zákl. přenesená",J712,0)</f>
        <v>0</v>
      </c>
      <c r="BH712" s="184">
        <f>IF(N712="sníž. přenesená",J712,0)</f>
        <v>0</v>
      </c>
      <c r="BI712" s="184">
        <f>IF(N712="nulová",J712,0)</f>
        <v>0</v>
      </c>
      <c r="BJ712" s="16" t="s">
        <v>82</v>
      </c>
      <c r="BK712" s="184">
        <f>ROUND(I712*H712,2)</f>
        <v>0</v>
      </c>
      <c r="BL712" s="16" t="s">
        <v>247</v>
      </c>
      <c r="BM712" s="16" t="s">
        <v>1179</v>
      </c>
    </row>
    <row r="713" spans="2:65" s="1" customFormat="1" ht="29.25">
      <c r="B713" s="33"/>
      <c r="C713" s="34"/>
      <c r="D713" s="185" t="s">
        <v>181</v>
      </c>
      <c r="E713" s="34"/>
      <c r="F713" s="186" t="s">
        <v>1180</v>
      </c>
      <c r="G713" s="34"/>
      <c r="H713" s="34"/>
      <c r="I713" s="102"/>
      <c r="J713" s="34"/>
      <c r="K713" s="34"/>
      <c r="L713" s="37"/>
      <c r="M713" s="187"/>
      <c r="N713" s="59"/>
      <c r="O713" s="59"/>
      <c r="P713" s="59"/>
      <c r="Q713" s="59"/>
      <c r="R713" s="59"/>
      <c r="S713" s="59"/>
      <c r="T713" s="60"/>
      <c r="AT713" s="16" t="s">
        <v>181</v>
      </c>
      <c r="AU713" s="16" t="s">
        <v>84</v>
      </c>
    </row>
    <row r="714" spans="2:65" s="1" customFormat="1" ht="29.25">
      <c r="B714" s="33"/>
      <c r="C714" s="34"/>
      <c r="D714" s="185" t="s">
        <v>162</v>
      </c>
      <c r="E714" s="34"/>
      <c r="F714" s="186" t="s">
        <v>1181</v>
      </c>
      <c r="G714" s="34"/>
      <c r="H714" s="34"/>
      <c r="I714" s="102"/>
      <c r="J714" s="34"/>
      <c r="K714" s="34"/>
      <c r="L714" s="37"/>
      <c r="M714" s="187"/>
      <c r="N714" s="59"/>
      <c r="O714" s="59"/>
      <c r="P714" s="59"/>
      <c r="Q714" s="59"/>
      <c r="R714" s="59"/>
      <c r="S714" s="59"/>
      <c r="T714" s="60"/>
      <c r="AT714" s="16" t="s">
        <v>162</v>
      </c>
      <c r="AU714" s="16" t="s">
        <v>84</v>
      </c>
    </row>
    <row r="715" spans="2:65" s="1" customFormat="1" ht="16.5" customHeight="1">
      <c r="B715" s="33"/>
      <c r="C715" s="173" t="s">
        <v>1182</v>
      </c>
      <c r="D715" s="173" t="s">
        <v>151</v>
      </c>
      <c r="E715" s="174" t="s">
        <v>1183</v>
      </c>
      <c r="F715" s="175" t="s">
        <v>1184</v>
      </c>
      <c r="G715" s="176" t="s">
        <v>202</v>
      </c>
      <c r="H715" s="177">
        <v>42</v>
      </c>
      <c r="I715" s="178"/>
      <c r="J715" s="179">
        <f>ROUND(I715*H715,2)</f>
        <v>0</v>
      </c>
      <c r="K715" s="175" t="s">
        <v>160</v>
      </c>
      <c r="L715" s="37"/>
      <c r="M715" s="180" t="s">
        <v>19</v>
      </c>
      <c r="N715" s="181" t="s">
        <v>45</v>
      </c>
      <c r="O715" s="59"/>
      <c r="P715" s="182">
        <f>O715*H715</f>
        <v>0</v>
      </c>
      <c r="Q715" s="182">
        <v>3.8400000000000001E-3</v>
      </c>
      <c r="R715" s="182">
        <f>Q715*H715</f>
        <v>0.16128000000000001</v>
      </c>
      <c r="S715" s="182">
        <v>0</v>
      </c>
      <c r="T715" s="183">
        <f>S715*H715</f>
        <v>0</v>
      </c>
      <c r="AR715" s="16" t="s">
        <v>247</v>
      </c>
      <c r="AT715" s="16" t="s">
        <v>151</v>
      </c>
      <c r="AU715" s="16" t="s">
        <v>84</v>
      </c>
      <c r="AY715" s="16" t="s">
        <v>148</v>
      </c>
      <c r="BE715" s="184">
        <f>IF(N715="základní",J715,0)</f>
        <v>0</v>
      </c>
      <c r="BF715" s="184">
        <f>IF(N715="snížená",J715,0)</f>
        <v>0</v>
      </c>
      <c r="BG715" s="184">
        <f>IF(N715="zákl. přenesená",J715,0)</f>
        <v>0</v>
      </c>
      <c r="BH715" s="184">
        <f>IF(N715="sníž. přenesená",J715,0)</f>
        <v>0</v>
      </c>
      <c r="BI715" s="184">
        <f>IF(N715="nulová",J715,0)</f>
        <v>0</v>
      </c>
      <c r="BJ715" s="16" t="s">
        <v>82</v>
      </c>
      <c r="BK715" s="184">
        <f>ROUND(I715*H715,2)</f>
        <v>0</v>
      </c>
      <c r="BL715" s="16" t="s">
        <v>247</v>
      </c>
      <c r="BM715" s="16" t="s">
        <v>1185</v>
      </c>
    </row>
    <row r="716" spans="2:65" s="1" customFormat="1" ht="29.25">
      <c r="B716" s="33"/>
      <c r="C716" s="34"/>
      <c r="D716" s="185" t="s">
        <v>181</v>
      </c>
      <c r="E716" s="34"/>
      <c r="F716" s="186" t="s">
        <v>1180</v>
      </c>
      <c r="G716" s="34"/>
      <c r="H716" s="34"/>
      <c r="I716" s="102"/>
      <c r="J716" s="34"/>
      <c r="K716" s="34"/>
      <c r="L716" s="37"/>
      <c r="M716" s="187"/>
      <c r="N716" s="59"/>
      <c r="O716" s="59"/>
      <c r="P716" s="59"/>
      <c r="Q716" s="59"/>
      <c r="R716" s="59"/>
      <c r="S716" s="59"/>
      <c r="T716" s="60"/>
      <c r="AT716" s="16" t="s">
        <v>181</v>
      </c>
      <c r="AU716" s="16" t="s">
        <v>84</v>
      </c>
    </row>
    <row r="717" spans="2:65" s="1" customFormat="1" ht="19.5">
      <c r="B717" s="33"/>
      <c r="C717" s="34"/>
      <c r="D717" s="185" t="s">
        <v>162</v>
      </c>
      <c r="E717" s="34"/>
      <c r="F717" s="186" t="s">
        <v>1186</v>
      </c>
      <c r="G717" s="34"/>
      <c r="H717" s="34"/>
      <c r="I717" s="102"/>
      <c r="J717" s="34"/>
      <c r="K717" s="34"/>
      <c r="L717" s="37"/>
      <c r="M717" s="187"/>
      <c r="N717" s="59"/>
      <c r="O717" s="59"/>
      <c r="P717" s="59"/>
      <c r="Q717" s="59"/>
      <c r="R717" s="59"/>
      <c r="S717" s="59"/>
      <c r="T717" s="60"/>
      <c r="AT717" s="16" t="s">
        <v>162</v>
      </c>
      <c r="AU717" s="16" t="s">
        <v>84</v>
      </c>
    </row>
    <row r="718" spans="2:65" s="1" customFormat="1" ht="16.5" customHeight="1">
      <c r="B718" s="33"/>
      <c r="C718" s="173" t="s">
        <v>1187</v>
      </c>
      <c r="D718" s="173" t="s">
        <v>151</v>
      </c>
      <c r="E718" s="174" t="s">
        <v>1188</v>
      </c>
      <c r="F718" s="175" t="s">
        <v>1189</v>
      </c>
      <c r="G718" s="176" t="s">
        <v>202</v>
      </c>
      <c r="H718" s="177">
        <v>16.7</v>
      </c>
      <c r="I718" s="178"/>
      <c r="J718" s="179">
        <f>ROUND(I718*H718,2)</f>
        <v>0</v>
      </c>
      <c r="K718" s="175" t="s">
        <v>160</v>
      </c>
      <c r="L718" s="37"/>
      <c r="M718" s="180" t="s">
        <v>19</v>
      </c>
      <c r="N718" s="181" t="s">
        <v>45</v>
      </c>
      <c r="O718" s="59"/>
      <c r="P718" s="182">
        <f>O718*H718</f>
        <v>0</v>
      </c>
      <c r="Q718" s="182">
        <v>1.15E-3</v>
      </c>
      <c r="R718" s="182">
        <f>Q718*H718</f>
        <v>1.9205E-2</v>
      </c>
      <c r="S718" s="182">
        <v>0</v>
      </c>
      <c r="T718" s="183">
        <f>S718*H718</f>
        <v>0</v>
      </c>
      <c r="AR718" s="16" t="s">
        <v>247</v>
      </c>
      <c r="AT718" s="16" t="s">
        <v>151</v>
      </c>
      <c r="AU718" s="16" t="s">
        <v>84</v>
      </c>
      <c r="AY718" s="16" t="s">
        <v>148</v>
      </c>
      <c r="BE718" s="184">
        <f>IF(N718="základní",J718,0)</f>
        <v>0</v>
      </c>
      <c r="BF718" s="184">
        <f>IF(N718="snížená",J718,0)</f>
        <v>0</v>
      </c>
      <c r="BG718" s="184">
        <f>IF(N718="zákl. přenesená",J718,0)</f>
        <v>0</v>
      </c>
      <c r="BH718" s="184">
        <f>IF(N718="sníž. přenesená",J718,0)</f>
        <v>0</v>
      </c>
      <c r="BI718" s="184">
        <f>IF(N718="nulová",J718,0)</f>
        <v>0</v>
      </c>
      <c r="BJ718" s="16" t="s">
        <v>82</v>
      </c>
      <c r="BK718" s="184">
        <f>ROUND(I718*H718,2)</f>
        <v>0</v>
      </c>
      <c r="BL718" s="16" t="s">
        <v>247</v>
      </c>
      <c r="BM718" s="16" t="s">
        <v>1190</v>
      </c>
    </row>
    <row r="719" spans="2:65" s="12" customFormat="1" ht="11.25">
      <c r="B719" s="198"/>
      <c r="C719" s="199"/>
      <c r="D719" s="185" t="s">
        <v>168</v>
      </c>
      <c r="E719" s="200" t="s">
        <v>19</v>
      </c>
      <c r="F719" s="201" t="s">
        <v>1191</v>
      </c>
      <c r="G719" s="199"/>
      <c r="H719" s="202">
        <v>16.7</v>
      </c>
      <c r="I719" s="203"/>
      <c r="J719" s="199"/>
      <c r="K719" s="199"/>
      <c r="L719" s="204"/>
      <c r="M719" s="205"/>
      <c r="N719" s="206"/>
      <c r="O719" s="206"/>
      <c r="P719" s="206"/>
      <c r="Q719" s="206"/>
      <c r="R719" s="206"/>
      <c r="S719" s="206"/>
      <c r="T719" s="207"/>
      <c r="AT719" s="208" t="s">
        <v>168</v>
      </c>
      <c r="AU719" s="208" t="s">
        <v>84</v>
      </c>
      <c r="AV719" s="12" t="s">
        <v>84</v>
      </c>
      <c r="AW719" s="12" t="s">
        <v>35</v>
      </c>
      <c r="AX719" s="12" t="s">
        <v>82</v>
      </c>
      <c r="AY719" s="208" t="s">
        <v>148</v>
      </c>
    </row>
    <row r="720" spans="2:65" s="1" customFormat="1" ht="22.5" customHeight="1">
      <c r="B720" s="33"/>
      <c r="C720" s="173" t="s">
        <v>1192</v>
      </c>
      <c r="D720" s="173" t="s">
        <v>151</v>
      </c>
      <c r="E720" s="174" t="s">
        <v>1193</v>
      </c>
      <c r="F720" s="175" t="s">
        <v>1194</v>
      </c>
      <c r="G720" s="176" t="s">
        <v>179</v>
      </c>
      <c r="H720" s="177">
        <v>798.87900000000002</v>
      </c>
      <c r="I720" s="178"/>
      <c r="J720" s="179">
        <f>ROUND(I720*H720,2)</f>
        <v>0</v>
      </c>
      <c r="K720" s="175" t="s">
        <v>160</v>
      </c>
      <c r="L720" s="37"/>
      <c r="M720" s="180" t="s">
        <v>19</v>
      </c>
      <c r="N720" s="181" t="s">
        <v>45</v>
      </c>
      <c r="O720" s="59"/>
      <c r="P720" s="182">
        <f>O720*H720</f>
        <v>0</v>
      </c>
      <c r="Q720" s="182">
        <v>6.62E-3</v>
      </c>
      <c r="R720" s="182">
        <f>Q720*H720</f>
        <v>5.2885789800000005</v>
      </c>
      <c r="S720" s="182">
        <v>0</v>
      </c>
      <c r="T720" s="183">
        <f>S720*H720</f>
        <v>0</v>
      </c>
      <c r="AR720" s="16" t="s">
        <v>247</v>
      </c>
      <c r="AT720" s="16" t="s">
        <v>151</v>
      </c>
      <c r="AU720" s="16" t="s">
        <v>84</v>
      </c>
      <c r="AY720" s="16" t="s">
        <v>148</v>
      </c>
      <c r="BE720" s="184">
        <f>IF(N720="základní",J720,0)</f>
        <v>0</v>
      </c>
      <c r="BF720" s="184">
        <f>IF(N720="snížená",J720,0)</f>
        <v>0</v>
      </c>
      <c r="BG720" s="184">
        <f>IF(N720="zákl. přenesená",J720,0)</f>
        <v>0</v>
      </c>
      <c r="BH720" s="184">
        <f>IF(N720="sníž. přenesená",J720,0)</f>
        <v>0</v>
      </c>
      <c r="BI720" s="184">
        <f>IF(N720="nulová",J720,0)</f>
        <v>0</v>
      </c>
      <c r="BJ720" s="16" t="s">
        <v>82</v>
      </c>
      <c r="BK720" s="184">
        <f>ROUND(I720*H720,2)</f>
        <v>0</v>
      </c>
      <c r="BL720" s="16" t="s">
        <v>247</v>
      </c>
      <c r="BM720" s="16" t="s">
        <v>1195</v>
      </c>
    </row>
    <row r="721" spans="2:65" s="11" customFormat="1" ht="11.25">
      <c r="B721" s="188"/>
      <c r="C721" s="189"/>
      <c r="D721" s="185" t="s">
        <v>168</v>
      </c>
      <c r="E721" s="190" t="s">
        <v>19</v>
      </c>
      <c r="F721" s="191" t="s">
        <v>1196</v>
      </c>
      <c r="G721" s="189"/>
      <c r="H721" s="190" t="s">
        <v>19</v>
      </c>
      <c r="I721" s="192"/>
      <c r="J721" s="189"/>
      <c r="K721" s="189"/>
      <c r="L721" s="193"/>
      <c r="M721" s="194"/>
      <c r="N721" s="195"/>
      <c r="O721" s="195"/>
      <c r="P721" s="195"/>
      <c r="Q721" s="195"/>
      <c r="R721" s="195"/>
      <c r="S721" s="195"/>
      <c r="T721" s="196"/>
      <c r="AT721" s="197" t="s">
        <v>168</v>
      </c>
      <c r="AU721" s="197" t="s">
        <v>84</v>
      </c>
      <c r="AV721" s="11" t="s">
        <v>82</v>
      </c>
      <c r="AW721" s="11" t="s">
        <v>35</v>
      </c>
      <c r="AX721" s="11" t="s">
        <v>74</v>
      </c>
      <c r="AY721" s="197" t="s">
        <v>148</v>
      </c>
    </row>
    <row r="722" spans="2:65" s="12" customFormat="1" ht="11.25">
      <c r="B722" s="198"/>
      <c r="C722" s="199"/>
      <c r="D722" s="185" t="s">
        <v>168</v>
      </c>
      <c r="E722" s="200" t="s">
        <v>19</v>
      </c>
      <c r="F722" s="201" t="s">
        <v>1197</v>
      </c>
      <c r="G722" s="199"/>
      <c r="H722" s="202">
        <v>44.453000000000003</v>
      </c>
      <c r="I722" s="203"/>
      <c r="J722" s="199"/>
      <c r="K722" s="199"/>
      <c r="L722" s="204"/>
      <c r="M722" s="205"/>
      <c r="N722" s="206"/>
      <c r="O722" s="206"/>
      <c r="P722" s="206"/>
      <c r="Q722" s="206"/>
      <c r="R722" s="206"/>
      <c r="S722" s="206"/>
      <c r="T722" s="207"/>
      <c r="AT722" s="208" t="s">
        <v>168</v>
      </c>
      <c r="AU722" s="208" t="s">
        <v>84</v>
      </c>
      <c r="AV722" s="12" t="s">
        <v>84</v>
      </c>
      <c r="AW722" s="12" t="s">
        <v>35</v>
      </c>
      <c r="AX722" s="12" t="s">
        <v>74</v>
      </c>
      <c r="AY722" s="208" t="s">
        <v>148</v>
      </c>
    </row>
    <row r="723" spans="2:65" s="11" customFormat="1" ht="11.25">
      <c r="B723" s="188"/>
      <c r="C723" s="189"/>
      <c r="D723" s="185" t="s">
        <v>168</v>
      </c>
      <c r="E723" s="190" t="s">
        <v>19</v>
      </c>
      <c r="F723" s="191" t="s">
        <v>1198</v>
      </c>
      <c r="G723" s="189"/>
      <c r="H723" s="190" t="s">
        <v>19</v>
      </c>
      <c r="I723" s="192"/>
      <c r="J723" s="189"/>
      <c r="K723" s="189"/>
      <c r="L723" s="193"/>
      <c r="M723" s="194"/>
      <c r="N723" s="195"/>
      <c r="O723" s="195"/>
      <c r="P723" s="195"/>
      <c r="Q723" s="195"/>
      <c r="R723" s="195"/>
      <c r="S723" s="195"/>
      <c r="T723" s="196"/>
      <c r="AT723" s="197" t="s">
        <v>168</v>
      </c>
      <c r="AU723" s="197" t="s">
        <v>84</v>
      </c>
      <c r="AV723" s="11" t="s">
        <v>82</v>
      </c>
      <c r="AW723" s="11" t="s">
        <v>35</v>
      </c>
      <c r="AX723" s="11" t="s">
        <v>74</v>
      </c>
      <c r="AY723" s="197" t="s">
        <v>148</v>
      </c>
    </row>
    <row r="724" spans="2:65" s="12" customFormat="1" ht="11.25">
      <c r="B724" s="198"/>
      <c r="C724" s="199"/>
      <c r="D724" s="185" t="s">
        <v>168</v>
      </c>
      <c r="E724" s="200" t="s">
        <v>19</v>
      </c>
      <c r="F724" s="201" t="s">
        <v>1199</v>
      </c>
      <c r="G724" s="199"/>
      <c r="H724" s="202">
        <v>754.42600000000004</v>
      </c>
      <c r="I724" s="203"/>
      <c r="J724" s="199"/>
      <c r="K724" s="199"/>
      <c r="L724" s="204"/>
      <c r="M724" s="205"/>
      <c r="N724" s="206"/>
      <c r="O724" s="206"/>
      <c r="P724" s="206"/>
      <c r="Q724" s="206"/>
      <c r="R724" s="206"/>
      <c r="S724" s="206"/>
      <c r="T724" s="207"/>
      <c r="AT724" s="208" t="s">
        <v>168</v>
      </c>
      <c r="AU724" s="208" t="s">
        <v>84</v>
      </c>
      <c r="AV724" s="12" t="s">
        <v>84</v>
      </c>
      <c r="AW724" s="12" t="s">
        <v>35</v>
      </c>
      <c r="AX724" s="12" t="s">
        <v>74</v>
      </c>
      <c r="AY724" s="208" t="s">
        <v>148</v>
      </c>
    </row>
    <row r="725" spans="2:65" s="13" customFormat="1" ht="11.25">
      <c r="B725" s="209"/>
      <c r="C725" s="210"/>
      <c r="D725" s="185" t="s">
        <v>168</v>
      </c>
      <c r="E725" s="211" t="s">
        <v>19</v>
      </c>
      <c r="F725" s="212" t="s">
        <v>275</v>
      </c>
      <c r="G725" s="210"/>
      <c r="H725" s="213">
        <v>798.87900000000002</v>
      </c>
      <c r="I725" s="214"/>
      <c r="J725" s="210"/>
      <c r="K725" s="210"/>
      <c r="L725" s="215"/>
      <c r="M725" s="216"/>
      <c r="N725" s="217"/>
      <c r="O725" s="217"/>
      <c r="P725" s="217"/>
      <c r="Q725" s="217"/>
      <c r="R725" s="217"/>
      <c r="S725" s="217"/>
      <c r="T725" s="218"/>
      <c r="AT725" s="219" t="s">
        <v>168</v>
      </c>
      <c r="AU725" s="219" t="s">
        <v>84</v>
      </c>
      <c r="AV725" s="13" t="s">
        <v>155</v>
      </c>
      <c r="AW725" s="13" t="s">
        <v>35</v>
      </c>
      <c r="AX725" s="13" t="s">
        <v>82</v>
      </c>
      <c r="AY725" s="219" t="s">
        <v>148</v>
      </c>
    </row>
    <row r="726" spans="2:65" s="1" customFormat="1" ht="16.5" customHeight="1">
      <c r="B726" s="33"/>
      <c r="C726" s="173" t="s">
        <v>1200</v>
      </c>
      <c r="D726" s="173" t="s">
        <v>151</v>
      </c>
      <c r="E726" s="174" t="s">
        <v>1201</v>
      </c>
      <c r="F726" s="175" t="s">
        <v>1202</v>
      </c>
      <c r="G726" s="176" t="s">
        <v>202</v>
      </c>
      <c r="H726" s="177">
        <v>42</v>
      </c>
      <c r="I726" s="178"/>
      <c r="J726" s="179">
        <f>ROUND(I726*H726,2)</f>
        <v>0</v>
      </c>
      <c r="K726" s="175" t="s">
        <v>160</v>
      </c>
      <c r="L726" s="37"/>
      <c r="M726" s="180" t="s">
        <v>19</v>
      </c>
      <c r="N726" s="181" t="s">
        <v>45</v>
      </c>
      <c r="O726" s="59"/>
      <c r="P726" s="182">
        <f>O726*H726</f>
        <v>0</v>
      </c>
      <c r="Q726" s="182">
        <v>7.1000000000000004E-3</v>
      </c>
      <c r="R726" s="182">
        <f>Q726*H726</f>
        <v>0.29820000000000002</v>
      </c>
      <c r="S726" s="182">
        <v>0</v>
      </c>
      <c r="T726" s="183">
        <f>S726*H726</f>
        <v>0</v>
      </c>
      <c r="AR726" s="16" t="s">
        <v>247</v>
      </c>
      <c r="AT726" s="16" t="s">
        <v>151</v>
      </c>
      <c r="AU726" s="16" t="s">
        <v>84</v>
      </c>
      <c r="AY726" s="16" t="s">
        <v>148</v>
      </c>
      <c r="BE726" s="184">
        <f>IF(N726="základní",J726,0)</f>
        <v>0</v>
      </c>
      <c r="BF726" s="184">
        <f>IF(N726="snížená",J726,0)</f>
        <v>0</v>
      </c>
      <c r="BG726" s="184">
        <f>IF(N726="zákl. přenesená",J726,0)</f>
        <v>0</v>
      </c>
      <c r="BH726" s="184">
        <f>IF(N726="sníž. přenesená",J726,0)</f>
        <v>0</v>
      </c>
      <c r="BI726" s="184">
        <f>IF(N726="nulová",J726,0)</f>
        <v>0</v>
      </c>
      <c r="BJ726" s="16" t="s">
        <v>82</v>
      </c>
      <c r="BK726" s="184">
        <f>ROUND(I726*H726,2)</f>
        <v>0</v>
      </c>
      <c r="BL726" s="16" t="s">
        <v>247</v>
      </c>
      <c r="BM726" s="16" t="s">
        <v>1203</v>
      </c>
    </row>
    <row r="727" spans="2:65" s="1" customFormat="1" ht="39">
      <c r="B727" s="33"/>
      <c r="C727" s="34"/>
      <c r="D727" s="185" t="s">
        <v>181</v>
      </c>
      <c r="E727" s="34"/>
      <c r="F727" s="186" t="s">
        <v>1204</v>
      </c>
      <c r="G727" s="34"/>
      <c r="H727" s="34"/>
      <c r="I727" s="102"/>
      <c r="J727" s="34"/>
      <c r="K727" s="34"/>
      <c r="L727" s="37"/>
      <c r="M727" s="187"/>
      <c r="N727" s="59"/>
      <c r="O727" s="59"/>
      <c r="P727" s="59"/>
      <c r="Q727" s="59"/>
      <c r="R727" s="59"/>
      <c r="S727" s="59"/>
      <c r="T727" s="60"/>
      <c r="AT727" s="16" t="s">
        <v>181</v>
      </c>
      <c r="AU727" s="16" t="s">
        <v>84</v>
      </c>
    </row>
    <row r="728" spans="2:65" s="1" customFormat="1" ht="19.5">
      <c r="B728" s="33"/>
      <c r="C728" s="34"/>
      <c r="D728" s="185" t="s">
        <v>162</v>
      </c>
      <c r="E728" s="34"/>
      <c r="F728" s="186" t="s">
        <v>1205</v>
      </c>
      <c r="G728" s="34"/>
      <c r="H728" s="34"/>
      <c r="I728" s="102"/>
      <c r="J728" s="34"/>
      <c r="K728" s="34"/>
      <c r="L728" s="37"/>
      <c r="M728" s="187"/>
      <c r="N728" s="59"/>
      <c r="O728" s="59"/>
      <c r="P728" s="59"/>
      <c r="Q728" s="59"/>
      <c r="R728" s="59"/>
      <c r="S728" s="59"/>
      <c r="T728" s="60"/>
      <c r="AT728" s="16" t="s">
        <v>162</v>
      </c>
      <c r="AU728" s="16" t="s">
        <v>84</v>
      </c>
    </row>
    <row r="729" spans="2:65" s="1" customFormat="1" ht="16.5" customHeight="1">
      <c r="B729" s="33"/>
      <c r="C729" s="173" t="s">
        <v>1206</v>
      </c>
      <c r="D729" s="173" t="s">
        <v>151</v>
      </c>
      <c r="E729" s="174" t="s">
        <v>1207</v>
      </c>
      <c r="F729" s="175" t="s">
        <v>1208</v>
      </c>
      <c r="G729" s="176" t="s">
        <v>202</v>
      </c>
      <c r="H729" s="177">
        <v>15.8</v>
      </c>
      <c r="I729" s="178"/>
      <c r="J729" s="179">
        <f>ROUND(I729*H729,2)</f>
        <v>0</v>
      </c>
      <c r="K729" s="175" t="s">
        <v>160</v>
      </c>
      <c r="L729" s="37"/>
      <c r="M729" s="180" t="s">
        <v>19</v>
      </c>
      <c r="N729" s="181" t="s">
        <v>45</v>
      </c>
      <c r="O729" s="59"/>
      <c r="P729" s="182">
        <f>O729*H729</f>
        <v>0</v>
      </c>
      <c r="Q729" s="182">
        <v>2.8400000000000001E-3</v>
      </c>
      <c r="R729" s="182">
        <f>Q729*H729</f>
        <v>4.4872000000000002E-2</v>
      </c>
      <c r="S729" s="182">
        <v>0</v>
      </c>
      <c r="T729" s="183">
        <f>S729*H729</f>
        <v>0</v>
      </c>
      <c r="AR729" s="16" t="s">
        <v>247</v>
      </c>
      <c r="AT729" s="16" t="s">
        <v>151</v>
      </c>
      <c r="AU729" s="16" t="s">
        <v>84</v>
      </c>
      <c r="AY729" s="16" t="s">
        <v>148</v>
      </c>
      <c r="BE729" s="184">
        <f>IF(N729="základní",J729,0)</f>
        <v>0</v>
      </c>
      <c r="BF729" s="184">
        <f>IF(N729="snížená",J729,0)</f>
        <v>0</v>
      </c>
      <c r="BG729" s="184">
        <f>IF(N729="zákl. přenesená",J729,0)</f>
        <v>0</v>
      </c>
      <c r="BH729" s="184">
        <f>IF(N729="sníž. přenesená",J729,0)</f>
        <v>0</v>
      </c>
      <c r="BI729" s="184">
        <f>IF(N729="nulová",J729,0)</f>
        <v>0</v>
      </c>
      <c r="BJ729" s="16" t="s">
        <v>82</v>
      </c>
      <c r="BK729" s="184">
        <f>ROUND(I729*H729,2)</f>
        <v>0</v>
      </c>
      <c r="BL729" s="16" t="s">
        <v>247</v>
      </c>
      <c r="BM729" s="16" t="s">
        <v>1209</v>
      </c>
    </row>
    <row r="730" spans="2:65" s="1" customFormat="1" ht="19.5">
      <c r="B730" s="33"/>
      <c r="C730" s="34"/>
      <c r="D730" s="185" t="s">
        <v>162</v>
      </c>
      <c r="E730" s="34"/>
      <c r="F730" s="186" t="s">
        <v>1210</v>
      </c>
      <c r="G730" s="34"/>
      <c r="H730" s="34"/>
      <c r="I730" s="102"/>
      <c r="J730" s="34"/>
      <c r="K730" s="34"/>
      <c r="L730" s="37"/>
      <c r="M730" s="187"/>
      <c r="N730" s="59"/>
      <c r="O730" s="59"/>
      <c r="P730" s="59"/>
      <c r="Q730" s="59"/>
      <c r="R730" s="59"/>
      <c r="S730" s="59"/>
      <c r="T730" s="60"/>
      <c r="AT730" s="16" t="s">
        <v>162</v>
      </c>
      <c r="AU730" s="16" t="s">
        <v>84</v>
      </c>
    </row>
    <row r="731" spans="2:65" s="1" customFormat="1" ht="16.5" customHeight="1">
      <c r="B731" s="33"/>
      <c r="C731" s="173" t="s">
        <v>1211</v>
      </c>
      <c r="D731" s="173" t="s">
        <v>151</v>
      </c>
      <c r="E731" s="174" t="s">
        <v>1212</v>
      </c>
      <c r="F731" s="175" t="s">
        <v>1213</v>
      </c>
      <c r="G731" s="176" t="s">
        <v>179</v>
      </c>
      <c r="H731" s="177">
        <v>1.4</v>
      </c>
      <c r="I731" s="178"/>
      <c r="J731" s="179">
        <f>ROUND(I731*H731,2)</f>
        <v>0</v>
      </c>
      <c r="K731" s="175" t="s">
        <v>160</v>
      </c>
      <c r="L731" s="37"/>
      <c r="M731" s="180" t="s">
        <v>19</v>
      </c>
      <c r="N731" s="181" t="s">
        <v>45</v>
      </c>
      <c r="O731" s="59"/>
      <c r="P731" s="182">
        <f>O731*H731</f>
        <v>0</v>
      </c>
      <c r="Q731" s="182">
        <v>5.0699999999999999E-3</v>
      </c>
      <c r="R731" s="182">
        <f>Q731*H731</f>
        <v>7.0979999999999993E-3</v>
      </c>
      <c r="S731" s="182">
        <v>0</v>
      </c>
      <c r="T731" s="183">
        <f>S731*H731</f>
        <v>0</v>
      </c>
      <c r="AR731" s="16" t="s">
        <v>247</v>
      </c>
      <c r="AT731" s="16" t="s">
        <v>151</v>
      </c>
      <c r="AU731" s="16" t="s">
        <v>84</v>
      </c>
      <c r="AY731" s="16" t="s">
        <v>148</v>
      </c>
      <c r="BE731" s="184">
        <f>IF(N731="základní",J731,0)</f>
        <v>0</v>
      </c>
      <c r="BF731" s="184">
        <f>IF(N731="snížená",J731,0)</f>
        <v>0</v>
      </c>
      <c r="BG731" s="184">
        <f>IF(N731="zákl. přenesená",J731,0)</f>
        <v>0</v>
      </c>
      <c r="BH731" s="184">
        <f>IF(N731="sníž. přenesená",J731,0)</f>
        <v>0</v>
      </c>
      <c r="BI731" s="184">
        <f>IF(N731="nulová",J731,0)</f>
        <v>0</v>
      </c>
      <c r="BJ731" s="16" t="s">
        <v>82</v>
      </c>
      <c r="BK731" s="184">
        <f>ROUND(I731*H731,2)</f>
        <v>0</v>
      </c>
      <c r="BL731" s="16" t="s">
        <v>247</v>
      </c>
      <c r="BM731" s="16" t="s">
        <v>1214</v>
      </c>
    </row>
    <row r="732" spans="2:65" s="1" customFormat="1" ht="19.5">
      <c r="B732" s="33"/>
      <c r="C732" s="34"/>
      <c r="D732" s="185" t="s">
        <v>162</v>
      </c>
      <c r="E732" s="34"/>
      <c r="F732" s="186" t="s">
        <v>1215</v>
      </c>
      <c r="G732" s="34"/>
      <c r="H732" s="34"/>
      <c r="I732" s="102"/>
      <c r="J732" s="34"/>
      <c r="K732" s="34"/>
      <c r="L732" s="37"/>
      <c r="M732" s="187"/>
      <c r="N732" s="59"/>
      <c r="O732" s="59"/>
      <c r="P732" s="59"/>
      <c r="Q732" s="59"/>
      <c r="R732" s="59"/>
      <c r="S732" s="59"/>
      <c r="T732" s="60"/>
      <c r="AT732" s="16" t="s">
        <v>162</v>
      </c>
      <c r="AU732" s="16" t="s">
        <v>84</v>
      </c>
    </row>
    <row r="733" spans="2:65" s="1" customFormat="1" ht="16.5" customHeight="1">
      <c r="B733" s="33"/>
      <c r="C733" s="173" t="s">
        <v>1216</v>
      </c>
      <c r="D733" s="173" t="s">
        <v>151</v>
      </c>
      <c r="E733" s="174" t="s">
        <v>1212</v>
      </c>
      <c r="F733" s="175" t="s">
        <v>1213</v>
      </c>
      <c r="G733" s="176" t="s">
        <v>179</v>
      </c>
      <c r="H733" s="177">
        <v>1.4</v>
      </c>
      <c r="I733" s="178"/>
      <c r="J733" s="179">
        <f>ROUND(I733*H733,2)</f>
        <v>0</v>
      </c>
      <c r="K733" s="175" t="s">
        <v>160</v>
      </c>
      <c r="L733" s="37"/>
      <c r="M733" s="180" t="s">
        <v>19</v>
      </c>
      <c r="N733" s="181" t="s">
        <v>45</v>
      </c>
      <c r="O733" s="59"/>
      <c r="P733" s="182">
        <f>O733*H733</f>
        <v>0</v>
      </c>
      <c r="Q733" s="182">
        <v>5.0699999999999999E-3</v>
      </c>
      <c r="R733" s="182">
        <f>Q733*H733</f>
        <v>7.0979999999999993E-3</v>
      </c>
      <c r="S733" s="182">
        <v>0</v>
      </c>
      <c r="T733" s="183">
        <f>S733*H733</f>
        <v>0</v>
      </c>
      <c r="AR733" s="16" t="s">
        <v>247</v>
      </c>
      <c r="AT733" s="16" t="s">
        <v>151</v>
      </c>
      <c r="AU733" s="16" t="s">
        <v>84</v>
      </c>
      <c r="AY733" s="16" t="s">
        <v>148</v>
      </c>
      <c r="BE733" s="184">
        <f>IF(N733="základní",J733,0)</f>
        <v>0</v>
      </c>
      <c r="BF733" s="184">
        <f>IF(N733="snížená",J733,0)</f>
        <v>0</v>
      </c>
      <c r="BG733" s="184">
        <f>IF(N733="zákl. přenesená",J733,0)</f>
        <v>0</v>
      </c>
      <c r="BH733" s="184">
        <f>IF(N733="sníž. přenesená",J733,0)</f>
        <v>0</v>
      </c>
      <c r="BI733" s="184">
        <f>IF(N733="nulová",J733,0)</f>
        <v>0</v>
      </c>
      <c r="BJ733" s="16" t="s">
        <v>82</v>
      </c>
      <c r="BK733" s="184">
        <f>ROUND(I733*H733,2)</f>
        <v>0</v>
      </c>
      <c r="BL733" s="16" t="s">
        <v>247</v>
      </c>
      <c r="BM733" s="16" t="s">
        <v>1217</v>
      </c>
    </row>
    <row r="734" spans="2:65" s="1" customFormat="1" ht="19.5">
      <c r="B734" s="33"/>
      <c r="C734" s="34"/>
      <c r="D734" s="185" t="s">
        <v>162</v>
      </c>
      <c r="E734" s="34"/>
      <c r="F734" s="186" t="s">
        <v>1218</v>
      </c>
      <c r="G734" s="34"/>
      <c r="H734" s="34"/>
      <c r="I734" s="102"/>
      <c r="J734" s="34"/>
      <c r="K734" s="34"/>
      <c r="L734" s="37"/>
      <c r="M734" s="187"/>
      <c r="N734" s="59"/>
      <c r="O734" s="59"/>
      <c r="P734" s="59"/>
      <c r="Q734" s="59"/>
      <c r="R734" s="59"/>
      <c r="S734" s="59"/>
      <c r="T734" s="60"/>
      <c r="AT734" s="16" t="s">
        <v>162</v>
      </c>
      <c r="AU734" s="16" t="s">
        <v>84</v>
      </c>
    </row>
    <row r="735" spans="2:65" s="1" customFormat="1" ht="16.5" customHeight="1">
      <c r="B735" s="33"/>
      <c r="C735" s="173" t="s">
        <v>1219</v>
      </c>
      <c r="D735" s="173" t="s">
        <v>151</v>
      </c>
      <c r="E735" s="174" t="s">
        <v>1212</v>
      </c>
      <c r="F735" s="175" t="s">
        <v>1213</v>
      </c>
      <c r="G735" s="176" t="s">
        <v>179</v>
      </c>
      <c r="H735" s="177">
        <v>1.65</v>
      </c>
      <c r="I735" s="178"/>
      <c r="J735" s="179">
        <f>ROUND(I735*H735,2)</f>
        <v>0</v>
      </c>
      <c r="K735" s="175" t="s">
        <v>160</v>
      </c>
      <c r="L735" s="37"/>
      <c r="M735" s="180" t="s">
        <v>19</v>
      </c>
      <c r="N735" s="181" t="s">
        <v>45</v>
      </c>
      <c r="O735" s="59"/>
      <c r="P735" s="182">
        <f>O735*H735</f>
        <v>0</v>
      </c>
      <c r="Q735" s="182">
        <v>5.0699999999999999E-3</v>
      </c>
      <c r="R735" s="182">
        <f>Q735*H735</f>
        <v>8.3654999999999997E-3</v>
      </c>
      <c r="S735" s="182">
        <v>0</v>
      </c>
      <c r="T735" s="183">
        <f>S735*H735</f>
        <v>0</v>
      </c>
      <c r="AR735" s="16" t="s">
        <v>247</v>
      </c>
      <c r="AT735" s="16" t="s">
        <v>151</v>
      </c>
      <c r="AU735" s="16" t="s">
        <v>84</v>
      </c>
      <c r="AY735" s="16" t="s">
        <v>148</v>
      </c>
      <c r="BE735" s="184">
        <f>IF(N735="základní",J735,0)</f>
        <v>0</v>
      </c>
      <c r="BF735" s="184">
        <f>IF(N735="snížená",J735,0)</f>
        <v>0</v>
      </c>
      <c r="BG735" s="184">
        <f>IF(N735="zákl. přenesená",J735,0)</f>
        <v>0</v>
      </c>
      <c r="BH735" s="184">
        <f>IF(N735="sníž. přenesená",J735,0)</f>
        <v>0</v>
      </c>
      <c r="BI735" s="184">
        <f>IF(N735="nulová",J735,0)</f>
        <v>0</v>
      </c>
      <c r="BJ735" s="16" t="s">
        <v>82</v>
      </c>
      <c r="BK735" s="184">
        <f>ROUND(I735*H735,2)</f>
        <v>0</v>
      </c>
      <c r="BL735" s="16" t="s">
        <v>247</v>
      </c>
      <c r="BM735" s="16" t="s">
        <v>1220</v>
      </c>
    </row>
    <row r="736" spans="2:65" s="1" customFormat="1" ht="19.5">
      <c r="B736" s="33"/>
      <c r="C736" s="34"/>
      <c r="D736" s="185" t="s">
        <v>162</v>
      </c>
      <c r="E736" s="34"/>
      <c r="F736" s="186" t="s">
        <v>1221</v>
      </c>
      <c r="G736" s="34"/>
      <c r="H736" s="34"/>
      <c r="I736" s="102"/>
      <c r="J736" s="34"/>
      <c r="K736" s="34"/>
      <c r="L736" s="37"/>
      <c r="M736" s="187"/>
      <c r="N736" s="59"/>
      <c r="O736" s="59"/>
      <c r="P736" s="59"/>
      <c r="Q736" s="59"/>
      <c r="R736" s="59"/>
      <c r="S736" s="59"/>
      <c r="T736" s="60"/>
      <c r="AT736" s="16" t="s">
        <v>162</v>
      </c>
      <c r="AU736" s="16" t="s">
        <v>84</v>
      </c>
    </row>
    <row r="737" spans="2:65" s="1" customFormat="1" ht="16.5" customHeight="1">
      <c r="B737" s="33"/>
      <c r="C737" s="173" t="s">
        <v>1222</v>
      </c>
      <c r="D737" s="173" t="s">
        <v>151</v>
      </c>
      <c r="E737" s="174" t="s">
        <v>1212</v>
      </c>
      <c r="F737" s="175" t="s">
        <v>1213</v>
      </c>
      <c r="G737" s="176" t="s">
        <v>179</v>
      </c>
      <c r="H737" s="177">
        <v>2</v>
      </c>
      <c r="I737" s="178"/>
      <c r="J737" s="179">
        <f>ROUND(I737*H737,2)</f>
        <v>0</v>
      </c>
      <c r="K737" s="175" t="s">
        <v>160</v>
      </c>
      <c r="L737" s="37"/>
      <c r="M737" s="180" t="s">
        <v>19</v>
      </c>
      <c r="N737" s="181" t="s">
        <v>45</v>
      </c>
      <c r="O737" s="59"/>
      <c r="P737" s="182">
        <f>O737*H737</f>
        <v>0</v>
      </c>
      <c r="Q737" s="182">
        <v>5.0699999999999999E-3</v>
      </c>
      <c r="R737" s="182">
        <f>Q737*H737</f>
        <v>1.014E-2</v>
      </c>
      <c r="S737" s="182">
        <v>0</v>
      </c>
      <c r="T737" s="183">
        <f>S737*H737</f>
        <v>0</v>
      </c>
      <c r="AR737" s="16" t="s">
        <v>247</v>
      </c>
      <c r="AT737" s="16" t="s">
        <v>151</v>
      </c>
      <c r="AU737" s="16" t="s">
        <v>84</v>
      </c>
      <c r="AY737" s="16" t="s">
        <v>148</v>
      </c>
      <c r="BE737" s="184">
        <f>IF(N737="základní",J737,0)</f>
        <v>0</v>
      </c>
      <c r="BF737" s="184">
        <f>IF(N737="snížená",J737,0)</f>
        <v>0</v>
      </c>
      <c r="BG737" s="184">
        <f>IF(N737="zákl. přenesená",J737,0)</f>
        <v>0</v>
      </c>
      <c r="BH737" s="184">
        <f>IF(N737="sníž. přenesená",J737,0)</f>
        <v>0</v>
      </c>
      <c r="BI737" s="184">
        <f>IF(N737="nulová",J737,0)</f>
        <v>0</v>
      </c>
      <c r="BJ737" s="16" t="s">
        <v>82</v>
      </c>
      <c r="BK737" s="184">
        <f>ROUND(I737*H737,2)</f>
        <v>0</v>
      </c>
      <c r="BL737" s="16" t="s">
        <v>247</v>
      </c>
      <c r="BM737" s="16" t="s">
        <v>1223</v>
      </c>
    </row>
    <row r="738" spans="2:65" s="1" customFormat="1" ht="19.5">
      <c r="B738" s="33"/>
      <c r="C738" s="34"/>
      <c r="D738" s="185" t="s">
        <v>162</v>
      </c>
      <c r="E738" s="34"/>
      <c r="F738" s="186" t="s">
        <v>1224</v>
      </c>
      <c r="G738" s="34"/>
      <c r="H738" s="34"/>
      <c r="I738" s="102"/>
      <c r="J738" s="34"/>
      <c r="K738" s="34"/>
      <c r="L738" s="37"/>
      <c r="M738" s="187"/>
      <c r="N738" s="59"/>
      <c r="O738" s="59"/>
      <c r="P738" s="59"/>
      <c r="Q738" s="59"/>
      <c r="R738" s="59"/>
      <c r="S738" s="59"/>
      <c r="T738" s="60"/>
      <c r="AT738" s="16" t="s">
        <v>162</v>
      </c>
      <c r="AU738" s="16" t="s">
        <v>84</v>
      </c>
    </row>
    <row r="739" spans="2:65" s="1" customFormat="1" ht="16.5" customHeight="1">
      <c r="B739" s="33"/>
      <c r="C739" s="173" t="s">
        <v>1225</v>
      </c>
      <c r="D739" s="173" t="s">
        <v>151</v>
      </c>
      <c r="E739" s="174" t="s">
        <v>1212</v>
      </c>
      <c r="F739" s="175" t="s">
        <v>1213</v>
      </c>
      <c r="G739" s="176" t="s">
        <v>179</v>
      </c>
      <c r="H739" s="177">
        <v>1.7</v>
      </c>
      <c r="I739" s="178"/>
      <c r="J739" s="179">
        <f>ROUND(I739*H739,2)</f>
        <v>0</v>
      </c>
      <c r="K739" s="175" t="s">
        <v>160</v>
      </c>
      <c r="L739" s="37"/>
      <c r="M739" s="180" t="s">
        <v>19</v>
      </c>
      <c r="N739" s="181" t="s">
        <v>45</v>
      </c>
      <c r="O739" s="59"/>
      <c r="P739" s="182">
        <f>O739*H739</f>
        <v>0</v>
      </c>
      <c r="Q739" s="182">
        <v>5.0699999999999999E-3</v>
      </c>
      <c r="R739" s="182">
        <f>Q739*H739</f>
        <v>8.6189999999999999E-3</v>
      </c>
      <c r="S739" s="182">
        <v>0</v>
      </c>
      <c r="T739" s="183">
        <f>S739*H739</f>
        <v>0</v>
      </c>
      <c r="AR739" s="16" t="s">
        <v>247</v>
      </c>
      <c r="AT739" s="16" t="s">
        <v>151</v>
      </c>
      <c r="AU739" s="16" t="s">
        <v>84</v>
      </c>
      <c r="AY739" s="16" t="s">
        <v>148</v>
      </c>
      <c r="BE739" s="184">
        <f>IF(N739="základní",J739,0)</f>
        <v>0</v>
      </c>
      <c r="BF739" s="184">
        <f>IF(N739="snížená",J739,0)</f>
        <v>0</v>
      </c>
      <c r="BG739" s="184">
        <f>IF(N739="zákl. přenesená",J739,0)</f>
        <v>0</v>
      </c>
      <c r="BH739" s="184">
        <f>IF(N739="sníž. přenesená",J739,0)</f>
        <v>0</v>
      </c>
      <c r="BI739" s="184">
        <f>IF(N739="nulová",J739,0)</f>
        <v>0</v>
      </c>
      <c r="BJ739" s="16" t="s">
        <v>82</v>
      </c>
      <c r="BK739" s="184">
        <f>ROUND(I739*H739,2)</f>
        <v>0</v>
      </c>
      <c r="BL739" s="16" t="s">
        <v>247</v>
      </c>
      <c r="BM739" s="16" t="s">
        <v>1226</v>
      </c>
    </row>
    <row r="740" spans="2:65" s="1" customFormat="1" ht="19.5">
      <c r="B740" s="33"/>
      <c r="C740" s="34"/>
      <c r="D740" s="185" t="s">
        <v>162</v>
      </c>
      <c r="E740" s="34"/>
      <c r="F740" s="186" t="s">
        <v>1227</v>
      </c>
      <c r="G740" s="34"/>
      <c r="H740" s="34"/>
      <c r="I740" s="102"/>
      <c r="J740" s="34"/>
      <c r="K740" s="34"/>
      <c r="L740" s="37"/>
      <c r="M740" s="187"/>
      <c r="N740" s="59"/>
      <c r="O740" s="59"/>
      <c r="P740" s="59"/>
      <c r="Q740" s="59"/>
      <c r="R740" s="59"/>
      <c r="S740" s="59"/>
      <c r="T740" s="60"/>
      <c r="AT740" s="16" t="s">
        <v>162</v>
      </c>
      <c r="AU740" s="16" t="s">
        <v>84</v>
      </c>
    </row>
    <row r="741" spans="2:65" s="1" customFormat="1" ht="16.5" customHeight="1">
      <c r="B741" s="33"/>
      <c r="C741" s="173" t="s">
        <v>1228</v>
      </c>
      <c r="D741" s="173" t="s">
        <v>151</v>
      </c>
      <c r="E741" s="174" t="s">
        <v>1229</v>
      </c>
      <c r="F741" s="175" t="s">
        <v>1230</v>
      </c>
      <c r="G741" s="176" t="s">
        <v>179</v>
      </c>
      <c r="H741" s="177">
        <v>1.56</v>
      </c>
      <c r="I741" s="178"/>
      <c r="J741" s="179">
        <f>ROUND(I741*H741,2)</f>
        <v>0</v>
      </c>
      <c r="K741" s="175" t="s">
        <v>160</v>
      </c>
      <c r="L741" s="37"/>
      <c r="M741" s="180" t="s">
        <v>19</v>
      </c>
      <c r="N741" s="181" t="s">
        <v>45</v>
      </c>
      <c r="O741" s="59"/>
      <c r="P741" s="182">
        <f>O741*H741</f>
        <v>0</v>
      </c>
      <c r="Q741" s="182">
        <v>6.3699999999999998E-3</v>
      </c>
      <c r="R741" s="182">
        <f>Q741*H741</f>
        <v>9.9372000000000002E-3</v>
      </c>
      <c r="S741" s="182">
        <v>0</v>
      </c>
      <c r="T741" s="183">
        <f>S741*H741</f>
        <v>0</v>
      </c>
      <c r="AR741" s="16" t="s">
        <v>247</v>
      </c>
      <c r="AT741" s="16" t="s">
        <v>151</v>
      </c>
      <c r="AU741" s="16" t="s">
        <v>84</v>
      </c>
      <c r="AY741" s="16" t="s">
        <v>148</v>
      </c>
      <c r="BE741" s="184">
        <f>IF(N741="základní",J741,0)</f>
        <v>0</v>
      </c>
      <c r="BF741" s="184">
        <f>IF(N741="snížená",J741,0)</f>
        <v>0</v>
      </c>
      <c r="BG741" s="184">
        <f>IF(N741="zákl. přenesená",J741,0)</f>
        <v>0</v>
      </c>
      <c r="BH741" s="184">
        <f>IF(N741="sníž. přenesená",J741,0)</f>
        <v>0</v>
      </c>
      <c r="BI741" s="184">
        <f>IF(N741="nulová",J741,0)</f>
        <v>0</v>
      </c>
      <c r="BJ741" s="16" t="s">
        <v>82</v>
      </c>
      <c r="BK741" s="184">
        <f>ROUND(I741*H741,2)</f>
        <v>0</v>
      </c>
      <c r="BL741" s="16" t="s">
        <v>247</v>
      </c>
      <c r="BM741" s="16" t="s">
        <v>1231</v>
      </c>
    </row>
    <row r="742" spans="2:65" s="1" customFormat="1" ht="39">
      <c r="B742" s="33"/>
      <c r="C742" s="34"/>
      <c r="D742" s="185" t="s">
        <v>181</v>
      </c>
      <c r="E742" s="34"/>
      <c r="F742" s="186" t="s">
        <v>1232</v>
      </c>
      <c r="G742" s="34"/>
      <c r="H742" s="34"/>
      <c r="I742" s="102"/>
      <c r="J742" s="34"/>
      <c r="K742" s="34"/>
      <c r="L742" s="37"/>
      <c r="M742" s="187"/>
      <c r="N742" s="59"/>
      <c r="O742" s="59"/>
      <c r="P742" s="59"/>
      <c r="Q742" s="59"/>
      <c r="R742" s="59"/>
      <c r="S742" s="59"/>
      <c r="T742" s="60"/>
      <c r="AT742" s="16" t="s">
        <v>181</v>
      </c>
      <c r="AU742" s="16" t="s">
        <v>84</v>
      </c>
    </row>
    <row r="743" spans="2:65" s="1" customFormat="1" ht="19.5">
      <c r="B743" s="33"/>
      <c r="C743" s="34"/>
      <c r="D743" s="185" t="s">
        <v>162</v>
      </c>
      <c r="E743" s="34"/>
      <c r="F743" s="186" t="s">
        <v>1233</v>
      </c>
      <c r="G743" s="34"/>
      <c r="H743" s="34"/>
      <c r="I743" s="102"/>
      <c r="J743" s="34"/>
      <c r="K743" s="34"/>
      <c r="L743" s="37"/>
      <c r="M743" s="187"/>
      <c r="N743" s="59"/>
      <c r="O743" s="59"/>
      <c r="P743" s="59"/>
      <c r="Q743" s="59"/>
      <c r="R743" s="59"/>
      <c r="S743" s="59"/>
      <c r="T743" s="60"/>
      <c r="AT743" s="16" t="s">
        <v>162</v>
      </c>
      <c r="AU743" s="16" t="s">
        <v>84</v>
      </c>
    </row>
    <row r="744" spans="2:65" s="1" customFormat="1" ht="16.5" customHeight="1">
      <c r="B744" s="33"/>
      <c r="C744" s="173" t="s">
        <v>1234</v>
      </c>
      <c r="D744" s="173" t="s">
        <v>151</v>
      </c>
      <c r="E744" s="174" t="s">
        <v>1229</v>
      </c>
      <c r="F744" s="175" t="s">
        <v>1230</v>
      </c>
      <c r="G744" s="176" t="s">
        <v>179</v>
      </c>
      <c r="H744" s="177">
        <v>1.74</v>
      </c>
      <c r="I744" s="178"/>
      <c r="J744" s="179">
        <f>ROUND(I744*H744,2)</f>
        <v>0</v>
      </c>
      <c r="K744" s="175" t="s">
        <v>160</v>
      </c>
      <c r="L744" s="37"/>
      <c r="M744" s="180" t="s">
        <v>19</v>
      </c>
      <c r="N744" s="181" t="s">
        <v>45</v>
      </c>
      <c r="O744" s="59"/>
      <c r="P744" s="182">
        <f>O744*H744</f>
        <v>0</v>
      </c>
      <c r="Q744" s="182">
        <v>6.3699999999999998E-3</v>
      </c>
      <c r="R744" s="182">
        <f>Q744*H744</f>
        <v>1.10838E-2</v>
      </c>
      <c r="S744" s="182">
        <v>0</v>
      </c>
      <c r="T744" s="183">
        <f>S744*H744</f>
        <v>0</v>
      </c>
      <c r="AR744" s="16" t="s">
        <v>247</v>
      </c>
      <c r="AT744" s="16" t="s">
        <v>151</v>
      </c>
      <c r="AU744" s="16" t="s">
        <v>84</v>
      </c>
      <c r="AY744" s="16" t="s">
        <v>148</v>
      </c>
      <c r="BE744" s="184">
        <f>IF(N744="základní",J744,0)</f>
        <v>0</v>
      </c>
      <c r="BF744" s="184">
        <f>IF(N744="snížená",J744,0)</f>
        <v>0</v>
      </c>
      <c r="BG744" s="184">
        <f>IF(N744="zákl. přenesená",J744,0)</f>
        <v>0</v>
      </c>
      <c r="BH744" s="184">
        <f>IF(N744="sníž. přenesená",J744,0)</f>
        <v>0</v>
      </c>
      <c r="BI744" s="184">
        <f>IF(N744="nulová",J744,0)</f>
        <v>0</v>
      </c>
      <c r="BJ744" s="16" t="s">
        <v>82</v>
      </c>
      <c r="BK744" s="184">
        <f>ROUND(I744*H744,2)</f>
        <v>0</v>
      </c>
      <c r="BL744" s="16" t="s">
        <v>247</v>
      </c>
      <c r="BM744" s="16" t="s">
        <v>1235</v>
      </c>
    </row>
    <row r="745" spans="2:65" s="1" customFormat="1" ht="39">
      <c r="B745" s="33"/>
      <c r="C745" s="34"/>
      <c r="D745" s="185" t="s">
        <v>181</v>
      </c>
      <c r="E745" s="34"/>
      <c r="F745" s="186" t="s">
        <v>1232</v>
      </c>
      <c r="G745" s="34"/>
      <c r="H745" s="34"/>
      <c r="I745" s="102"/>
      <c r="J745" s="34"/>
      <c r="K745" s="34"/>
      <c r="L745" s="37"/>
      <c r="M745" s="187"/>
      <c r="N745" s="59"/>
      <c r="O745" s="59"/>
      <c r="P745" s="59"/>
      <c r="Q745" s="59"/>
      <c r="R745" s="59"/>
      <c r="S745" s="59"/>
      <c r="T745" s="60"/>
      <c r="AT745" s="16" t="s">
        <v>181</v>
      </c>
      <c r="AU745" s="16" t="s">
        <v>84</v>
      </c>
    </row>
    <row r="746" spans="2:65" s="1" customFormat="1" ht="19.5">
      <c r="B746" s="33"/>
      <c r="C746" s="34"/>
      <c r="D746" s="185" t="s">
        <v>162</v>
      </c>
      <c r="E746" s="34"/>
      <c r="F746" s="186" t="s">
        <v>1236</v>
      </c>
      <c r="G746" s="34"/>
      <c r="H746" s="34"/>
      <c r="I746" s="102"/>
      <c r="J746" s="34"/>
      <c r="K746" s="34"/>
      <c r="L746" s="37"/>
      <c r="M746" s="187"/>
      <c r="N746" s="59"/>
      <c r="O746" s="59"/>
      <c r="P746" s="59"/>
      <c r="Q746" s="59"/>
      <c r="R746" s="59"/>
      <c r="S746" s="59"/>
      <c r="T746" s="60"/>
      <c r="AT746" s="16" t="s">
        <v>162</v>
      </c>
      <c r="AU746" s="16" t="s">
        <v>84</v>
      </c>
    </row>
    <row r="747" spans="2:65" s="1" customFormat="1" ht="16.5" customHeight="1">
      <c r="B747" s="33"/>
      <c r="C747" s="173" t="s">
        <v>1237</v>
      </c>
      <c r="D747" s="173" t="s">
        <v>151</v>
      </c>
      <c r="E747" s="174" t="s">
        <v>1229</v>
      </c>
      <c r="F747" s="175" t="s">
        <v>1230</v>
      </c>
      <c r="G747" s="176" t="s">
        <v>179</v>
      </c>
      <c r="H747" s="177">
        <v>3.99</v>
      </c>
      <c r="I747" s="178"/>
      <c r="J747" s="179">
        <f>ROUND(I747*H747,2)</f>
        <v>0</v>
      </c>
      <c r="K747" s="175" t="s">
        <v>160</v>
      </c>
      <c r="L747" s="37"/>
      <c r="M747" s="180" t="s">
        <v>19</v>
      </c>
      <c r="N747" s="181" t="s">
        <v>45</v>
      </c>
      <c r="O747" s="59"/>
      <c r="P747" s="182">
        <f>O747*H747</f>
        <v>0</v>
      </c>
      <c r="Q747" s="182">
        <v>6.3699999999999998E-3</v>
      </c>
      <c r="R747" s="182">
        <f>Q747*H747</f>
        <v>2.5416299999999999E-2</v>
      </c>
      <c r="S747" s="182">
        <v>0</v>
      </c>
      <c r="T747" s="183">
        <f>S747*H747</f>
        <v>0</v>
      </c>
      <c r="AR747" s="16" t="s">
        <v>247</v>
      </c>
      <c r="AT747" s="16" t="s">
        <v>151</v>
      </c>
      <c r="AU747" s="16" t="s">
        <v>84</v>
      </c>
      <c r="AY747" s="16" t="s">
        <v>148</v>
      </c>
      <c r="BE747" s="184">
        <f>IF(N747="základní",J747,0)</f>
        <v>0</v>
      </c>
      <c r="BF747" s="184">
        <f>IF(N747="snížená",J747,0)</f>
        <v>0</v>
      </c>
      <c r="BG747" s="184">
        <f>IF(N747="zákl. přenesená",J747,0)</f>
        <v>0</v>
      </c>
      <c r="BH747" s="184">
        <f>IF(N747="sníž. přenesená",J747,0)</f>
        <v>0</v>
      </c>
      <c r="BI747" s="184">
        <f>IF(N747="nulová",J747,0)</f>
        <v>0</v>
      </c>
      <c r="BJ747" s="16" t="s">
        <v>82</v>
      </c>
      <c r="BK747" s="184">
        <f>ROUND(I747*H747,2)</f>
        <v>0</v>
      </c>
      <c r="BL747" s="16" t="s">
        <v>247</v>
      </c>
      <c r="BM747" s="16" t="s">
        <v>1238</v>
      </c>
    </row>
    <row r="748" spans="2:65" s="1" customFormat="1" ht="39">
      <c r="B748" s="33"/>
      <c r="C748" s="34"/>
      <c r="D748" s="185" t="s">
        <v>181</v>
      </c>
      <c r="E748" s="34"/>
      <c r="F748" s="186" t="s">
        <v>1232</v>
      </c>
      <c r="G748" s="34"/>
      <c r="H748" s="34"/>
      <c r="I748" s="102"/>
      <c r="J748" s="34"/>
      <c r="K748" s="34"/>
      <c r="L748" s="37"/>
      <c r="M748" s="187"/>
      <c r="N748" s="59"/>
      <c r="O748" s="59"/>
      <c r="P748" s="59"/>
      <c r="Q748" s="59"/>
      <c r="R748" s="59"/>
      <c r="S748" s="59"/>
      <c r="T748" s="60"/>
      <c r="AT748" s="16" t="s">
        <v>181</v>
      </c>
      <c r="AU748" s="16" t="s">
        <v>84</v>
      </c>
    </row>
    <row r="749" spans="2:65" s="1" customFormat="1" ht="19.5">
      <c r="B749" s="33"/>
      <c r="C749" s="34"/>
      <c r="D749" s="185" t="s">
        <v>162</v>
      </c>
      <c r="E749" s="34"/>
      <c r="F749" s="186" t="s">
        <v>1239</v>
      </c>
      <c r="G749" s="34"/>
      <c r="H749" s="34"/>
      <c r="I749" s="102"/>
      <c r="J749" s="34"/>
      <c r="K749" s="34"/>
      <c r="L749" s="37"/>
      <c r="M749" s="187"/>
      <c r="N749" s="59"/>
      <c r="O749" s="59"/>
      <c r="P749" s="59"/>
      <c r="Q749" s="59"/>
      <c r="R749" s="59"/>
      <c r="S749" s="59"/>
      <c r="T749" s="60"/>
      <c r="AT749" s="16" t="s">
        <v>162</v>
      </c>
      <c r="AU749" s="16" t="s">
        <v>84</v>
      </c>
    </row>
    <row r="750" spans="2:65" s="1" customFormat="1" ht="22.5" customHeight="1">
      <c r="B750" s="33"/>
      <c r="C750" s="173" t="s">
        <v>1240</v>
      </c>
      <c r="D750" s="173" t="s">
        <v>151</v>
      </c>
      <c r="E750" s="174" t="s">
        <v>1241</v>
      </c>
      <c r="F750" s="175" t="s">
        <v>1242</v>
      </c>
      <c r="G750" s="176" t="s">
        <v>159</v>
      </c>
      <c r="H750" s="177">
        <v>1</v>
      </c>
      <c r="I750" s="178"/>
      <c r="J750" s="179">
        <f>ROUND(I750*H750,2)</f>
        <v>0</v>
      </c>
      <c r="K750" s="175" t="s">
        <v>160</v>
      </c>
      <c r="L750" s="37"/>
      <c r="M750" s="180" t="s">
        <v>19</v>
      </c>
      <c r="N750" s="181" t="s">
        <v>45</v>
      </c>
      <c r="O750" s="59"/>
      <c r="P750" s="182">
        <f>O750*H750</f>
        <v>0</v>
      </c>
      <c r="Q750" s="182">
        <v>2.7799999999999999E-3</v>
      </c>
      <c r="R750" s="182">
        <f>Q750*H750</f>
        <v>2.7799999999999999E-3</v>
      </c>
      <c r="S750" s="182">
        <v>0</v>
      </c>
      <c r="T750" s="183">
        <f>S750*H750</f>
        <v>0</v>
      </c>
      <c r="AR750" s="16" t="s">
        <v>247</v>
      </c>
      <c r="AT750" s="16" t="s">
        <v>151</v>
      </c>
      <c r="AU750" s="16" t="s">
        <v>84</v>
      </c>
      <c r="AY750" s="16" t="s">
        <v>148</v>
      </c>
      <c r="BE750" s="184">
        <f>IF(N750="základní",J750,0)</f>
        <v>0</v>
      </c>
      <c r="BF750" s="184">
        <f>IF(N750="snížená",J750,0)</f>
        <v>0</v>
      </c>
      <c r="BG750" s="184">
        <f>IF(N750="zákl. přenesená",J750,0)</f>
        <v>0</v>
      </c>
      <c r="BH750" s="184">
        <f>IF(N750="sníž. přenesená",J750,0)</f>
        <v>0</v>
      </c>
      <c r="BI750" s="184">
        <f>IF(N750="nulová",J750,0)</f>
        <v>0</v>
      </c>
      <c r="BJ750" s="16" t="s">
        <v>82</v>
      </c>
      <c r="BK750" s="184">
        <f>ROUND(I750*H750,2)</f>
        <v>0</v>
      </c>
      <c r="BL750" s="16" t="s">
        <v>247</v>
      </c>
      <c r="BM750" s="16" t="s">
        <v>1243</v>
      </c>
    </row>
    <row r="751" spans="2:65" s="1" customFormat="1" ht="19.5">
      <c r="B751" s="33"/>
      <c r="C751" s="34"/>
      <c r="D751" s="185" t="s">
        <v>162</v>
      </c>
      <c r="E751" s="34"/>
      <c r="F751" s="186" t="s">
        <v>1244</v>
      </c>
      <c r="G751" s="34"/>
      <c r="H751" s="34"/>
      <c r="I751" s="102"/>
      <c r="J751" s="34"/>
      <c r="K751" s="34"/>
      <c r="L751" s="37"/>
      <c r="M751" s="187"/>
      <c r="N751" s="59"/>
      <c r="O751" s="59"/>
      <c r="P751" s="59"/>
      <c r="Q751" s="59"/>
      <c r="R751" s="59"/>
      <c r="S751" s="59"/>
      <c r="T751" s="60"/>
      <c r="AT751" s="16" t="s">
        <v>162</v>
      </c>
      <c r="AU751" s="16" t="s">
        <v>84</v>
      </c>
    </row>
    <row r="752" spans="2:65" s="1" customFormat="1" ht="22.5" customHeight="1">
      <c r="B752" s="33"/>
      <c r="C752" s="173" t="s">
        <v>1245</v>
      </c>
      <c r="D752" s="173" t="s">
        <v>151</v>
      </c>
      <c r="E752" s="174" t="s">
        <v>1241</v>
      </c>
      <c r="F752" s="175" t="s">
        <v>1242</v>
      </c>
      <c r="G752" s="176" t="s">
        <v>159</v>
      </c>
      <c r="H752" s="177">
        <v>3</v>
      </c>
      <c r="I752" s="178"/>
      <c r="J752" s="179">
        <f>ROUND(I752*H752,2)</f>
        <v>0</v>
      </c>
      <c r="K752" s="175" t="s">
        <v>160</v>
      </c>
      <c r="L752" s="37"/>
      <c r="M752" s="180" t="s">
        <v>19</v>
      </c>
      <c r="N752" s="181" t="s">
        <v>45</v>
      </c>
      <c r="O752" s="59"/>
      <c r="P752" s="182">
        <f>O752*H752</f>
        <v>0</v>
      </c>
      <c r="Q752" s="182">
        <v>2.7799999999999999E-3</v>
      </c>
      <c r="R752" s="182">
        <f>Q752*H752</f>
        <v>8.3400000000000002E-3</v>
      </c>
      <c r="S752" s="182">
        <v>0</v>
      </c>
      <c r="T752" s="183">
        <f>S752*H752</f>
        <v>0</v>
      </c>
      <c r="AR752" s="16" t="s">
        <v>247</v>
      </c>
      <c r="AT752" s="16" t="s">
        <v>151</v>
      </c>
      <c r="AU752" s="16" t="s">
        <v>84</v>
      </c>
      <c r="AY752" s="16" t="s">
        <v>148</v>
      </c>
      <c r="BE752" s="184">
        <f>IF(N752="základní",J752,0)</f>
        <v>0</v>
      </c>
      <c r="BF752" s="184">
        <f>IF(N752="snížená",J752,0)</f>
        <v>0</v>
      </c>
      <c r="BG752" s="184">
        <f>IF(N752="zákl. přenesená",J752,0)</f>
        <v>0</v>
      </c>
      <c r="BH752" s="184">
        <f>IF(N752="sníž. přenesená",J752,0)</f>
        <v>0</v>
      </c>
      <c r="BI752" s="184">
        <f>IF(N752="nulová",J752,0)</f>
        <v>0</v>
      </c>
      <c r="BJ752" s="16" t="s">
        <v>82</v>
      </c>
      <c r="BK752" s="184">
        <f>ROUND(I752*H752,2)</f>
        <v>0</v>
      </c>
      <c r="BL752" s="16" t="s">
        <v>247</v>
      </c>
      <c r="BM752" s="16" t="s">
        <v>1246</v>
      </c>
    </row>
    <row r="753" spans="2:65" s="1" customFormat="1" ht="19.5">
      <c r="B753" s="33"/>
      <c r="C753" s="34"/>
      <c r="D753" s="185" t="s">
        <v>162</v>
      </c>
      <c r="E753" s="34"/>
      <c r="F753" s="186" t="s">
        <v>1247</v>
      </c>
      <c r="G753" s="34"/>
      <c r="H753" s="34"/>
      <c r="I753" s="102"/>
      <c r="J753" s="34"/>
      <c r="K753" s="34"/>
      <c r="L753" s="37"/>
      <c r="M753" s="187"/>
      <c r="N753" s="59"/>
      <c r="O753" s="59"/>
      <c r="P753" s="59"/>
      <c r="Q753" s="59"/>
      <c r="R753" s="59"/>
      <c r="S753" s="59"/>
      <c r="T753" s="60"/>
      <c r="AT753" s="16" t="s">
        <v>162</v>
      </c>
      <c r="AU753" s="16" t="s">
        <v>84</v>
      </c>
    </row>
    <row r="754" spans="2:65" s="1" customFormat="1" ht="16.5" customHeight="1">
      <c r="B754" s="33"/>
      <c r="C754" s="173" t="s">
        <v>1248</v>
      </c>
      <c r="D754" s="173" t="s">
        <v>151</v>
      </c>
      <c r="E754" s="174" t="s">
        <v>1249</v>
      </c>
      <c r="F754" s="175" t="s">
        <v>1250</v>
      </c>
      <c r="G754" s="176" t="s">
        <v>202</v>
      </c>
      <c r="H754" s="177">
        <v>19.5</v>
      </c>
      <c r="I754" s="178"/>
      <c r="J754" s="179">
        <f>ROUND(I754*H754,2)</f>
        <v>0</v>
      </c>
      <c r="K754" s="175" t="s">
        <v>160</v>
      </c>
      <c r="L754" s="37"/>
      <c r="M754" s="180" t="s">
        <v>19</v>
      </c>
      <c r="N754" s="181" t="s">
        <v>45</v>
      </c>
      <c r="O754" s="59"/>
      <c r="P754" s="182">
        <f>O754*H754</f>
        <v>0</v>
      </c>
      <c r="Q754" s="182">
        <v>1.21E-2</v>
      </c>
      <c r="R754" s="182">
        <f>Q754*H754</f>
        <v>0.23594999999999999</v>
      </c>
      <c r="S754" s="182">
        <v>0</v>
      </c>
      <c r="T754" s="183">
        <f>S754*H754</f>
        <v>0</v>
      </c>
      <c r="AR754" s="16" t="s">
        <v>247</v>
      </c>
      <c r="AT754" s="16" t="s">
        <v>151</v>
      </c>
      <c r="AU754" s="16" t="s">
        <v>84</v>
      </c>
      <c r="AY754" s="16" t="s">
        <v>148</v>
      </c>
      <c r="BE754" s="184">
        <f>IF(N754="základní",J754,0)</f>
        <v>0</v>
      </c>
      <c r="BF754" s="184">
        <f>IF(N754="snížená",J754,0)</f>
        <v>0</v>
      </c>
      <c r="BG754" s="184">
        <f>IF(N754="zákl. přenesená",J754,0)</f>
        <v>0</v>
      </c>
      <c r="BH754" s="184">
        <f>IF(N754="sníž. přenesená",J754,0)</f>
        <v>0</v>
      </c>
      <c r="BI754" s="184">
        <f>IF(N754="nulová",J754,0)</f>
        <v>0</v>
      </c>
      <c r="BJ754" s="16" t="s">
        <v>82</v>
      </c>
      <c r="BK754" s="184">
        <f>ROUND(I754*H754,2)</f>
        <v>0</v>
      </c>
      <c r="BL754" s="16" t="s">
        <v>247</v>
      </c>
      <c r="BM754" s="16" t="s">
        <v>1251</v>
      </c>
    </row>
    <row r="755" spans="2:65" s="1" customFormat="1" ht="19.5">
      <c r="B755" s="33"/>
      <c r="C755" s="34"/>
      <c r="D755" s="185" t="s">
        <v>162</v>
      </c>
      <c r="E755" s="34"/>
      <c r="F755" s="186" t="s">
        <v>1252</v>
      </c>
      <c r="G755" s="34"/>
      <c r="H755" s="34"/>
      <c r="I755" s="102"/>
      <c r="J755" s="34"/>
      <c r="K755" s="34"/>
      <c r="L755" s="37"/>
      <c r="M755" s="187"/>
      <c r="N755" s="59"/>
      <c r="O755" s="59"/>
      <c r="P755" s="59"/>
      <c r="Q755" s="59"/>
      <c r="R755" s="59"/>
      <c r="S755" s="59"/>
      <c r="T755" s="60"/>
      <c r="AT755" s="16" t="s">
        <v>162</v>
      </c>
      <c r="AU755" s="16" t="s">
        <v>84</v>
      </c>
    </row>
    <row r="756" spans="2:65" s="1" customFormat="1" ht="22.5" customHeight="1">
      <c r="B756" s="33"/>
      <c r="C756" s="173" t="s">
        <v>1253</v>
      </c>
      <c r="D756" s="173" t="s">
        <v>151</v>
      </c>
      <c r="E756" s="174" t="s">
        <v>1254</v>
      </c>
      <c r="F756" s="175" t="s">
        <v>1255</v>
      </c>
      <c r="G756" s="176" t="s">
        <v>188</v>
      </c>
      <c r="H756" s="177">
        <v>6.5949999999999998</v>
      </c>
      <c r="I756" s="178"/>
      <c r="J756" s="179">
        <f>ROUND(I756*H756,2)</f>
        <v>0</v>
      </c>
      <c r="K756" s="175" t="s">
        <v>160</v>
      </c>
      <c r="L756" s="37"/>
      <c r="M756" s="180" t="s">
        <v>19</v>
      </c>
      <c r="N756" s="181" t="s">
        <v>45</v>
      </c>
      <c r="O756" s="59"/>
      <c r="P756" s="182">
        <f>O756*H756</f>
        <v>0</v>
      </c>
      <c r="Q756" s="182">
        <v>0</v>
      </c>
      <c r="R756" s="182">
        <f>Q756*H756</f>
        <v>0</v>
      </c>
      <c r="S756" s="182">
        <v>0</v>
      </c>
      <c r="T756" s="183">
        <f>S756*H756</f>
        <v>0</v>
      </c>
      <c r="AR756" s="16" t="s">
        <v>247</v>
      </c>
      <c r="AT756" s="16" t="s">
        <v>151</v>
      </c>
      <c r="AU756" s="16" t="s">
        <v>84</v>
      </c>
      <c r="AY756" s="16" t="s">
        <v>148</v>
      </c>
      <c r="BE756" s="184">
        <f>IF(N756="základní",J756,0)</f>
        <v>0</v>
      </c>
      <c r="BF756" s="184">
        <f>IF(N756="snížená",J756,0)</f>
        <v>0</v>
      </c>
      <c r="BG756" s="184">
        <f>IF(N756="zákl. přenesená",J756,0)</f>
        <v>0</v>
      </c>
      <c r="BH756" s="184">
        <f>IF(N756="sníž. přenesená",J756,0)</f>
        <v>0</v>
      </c>
      <c r="BI756" s="184">
        <f>IF(N756="nulová",J756,0)</f>
        <v>0</v>
      </c>
      <c r="BJ756" s="16" t="s">
        <v>82</v>
      </c>
      <c r="BK756" s="184">
        <f>ROUND(I756*H756,2)</f>
        <v>0</v>
      </c>
      <c r="BL756" s="16" t="s">
        <v>247</v>
      </c>
      <c r="BM756" s="16" t="s">
        <v>1256</v>
      </c>
    </row>
    <row r="757" spans="2:65" s="1" customFormat="1" ht="78">
      <c r="B757" s="33"/>
      <c r="C757" s="34"/>
      <c r="D757" s="185" t="s">
        <v>181</v>
      </c>
      <c r="E757" s="34"/>
      <c r="F757" s="186" t="s">
        <v>1257</v>
      </c>
      <c r="G757" s="34"/>
      <c r="H757" s="34"/>
      <c r="I757" s="102"/>
      <c r="J757" s="34"/>
      <c r="K757" s="34"/>
      <c r="L757" s="37"/>
      <c r="M757" s="187"/>
      <c r="N757" s="59"/>
      <c r="O757" s="59"/>
      <c r="P757" s="59"/>
      <c r="Q757" s="59"/>
      <c r="R757" s="59"/>
      <c r="S757" s="59"/>
      <c r="T757" s="60"/>
      <c r="AT757" s="16" t="s">
        <v>181</v>
      </c>
      <c r="AU757" s="16" t="s">
        <v>84</v>
      </c>
    </row>
    <row r="758" spans="2:65" s="10" customFormat="1" ht="22.9" customHeight="1">
      <c r="B758" s="157"/>
      <c r="C758" s="158"/>
      <c r="D758" s="159" t="s">
        <v>73</v>
      </c>
      <c r="E758" s="171" t="s">
        <v>1258</v>
      </c>
      <c r="F758" s="171" t="s">
        <v>1259</v>
      </c>
      <c r="G758" s="158"/>
      <c r="H758" s="158"/>
      <c r="I758" s="161"/>
      <c r="J758" s="172">
        <f>BK758</f>
        <v>0</v>
      </c>
      <c r="K758" s="158"/>
      <c r="L758" s="163"/>
      <c r="M758" s="164"/>
      <c r="N758" s="165"/>
      <c r="O758" s="165"/>
      <c r="P758" s="166">
        <f>SUM(P759:P798)</f>
        <v>0</v>
      </c>
      <c r="Q758" s="165"/>
      <c r="R758" s="166">
        <f>SUM(R759:R798)</f>
        <v>5.62E-2</v>
      </c>
      <c r="S758" s="165"/>
      <c r="T758" s="167">
        <f>SUM(T759:T798)</f>
        <v>0.71300000000000008</v>
      </c>
      <c r="AR758" s="168" t="s">
        <v>84</v>
      </c>
      <c r="AT758" s="169" t="s">
        <v>73</v>
      </c>
      <c r="AU758" s="169" t="s">
        <v>82</v>
      </c>
      <c r="AY758" s="168" t="s">
        <v>148</v>
      </c>
      <c r="BK758" s="170">
        <f>SUM(BK759:BK798)</f>
        <v>0</v>
      </c>
    </row>
    <row r="759" spans="2:65" s="1" customFormat="1" ht="22.5" customHeight="1">
      <c r="B759" s="33"/>
      <c r="C759" s="173" t="s">
        <v>1260</v>
      </c>
      <c r="D759" s="173" t="s">
        <v>151</v>
      </c>
      <c r="E759" s="174" t="s">
        <v>1261</v>
      </c>
      <c r="F759" s="175" t="s">
        <v>1262</v>
      </c>
      <c r="G759" s="176" t="s">
        <v>159</v>
      </c>
      <c r="H759" s="177">
        <v>19</v>
      </c>
      <c r="I759" s="178"/>
      <c r="J759" s="179">
        <f>ROUND(I759*H759,2)</f>
        <v>0</v>
      </c>
      <c r="K759" s="175" t="s">
        <v>160</v>
      </c>
      <c r="L759" s="37"/>
      <c r="M759" s="180" t="s">
        <v>19</v>
      </c>
      <c r="N759" s="181" t="s">
        <v>45</v>
      </c>
      <c r="O759" s="59"/>
      <c r="P759" s="182">
        <f>O759*H759</f>
        <v>0</v>
      </c>
      <c r="Q759" s="182">
        <v>0</v>
      </c>
      <c r="R759" s="182">
        <f>Q759*H759</f>
        <v>0</v>
      </c>
      <c r="S759" s="182">
        <v>0</v>
      </c>
      <c r="T759" s="183">
        <f>S759*H759</f>
        <v>0</v>
      </c>
      <c r="AR759" s="16" t="s">
        <v>247</v>
      </c>
      <c r="AT759" s="16" t="s">
        <v>151</v>
      </c>
      <c r="AU759" s="16" t="s">
        <v>84</v>
      </c>
      <c r="AY759" s="16" t="s">
        <v>148</v>
      </c>
      <c r="BE759" s="184">
        <f>IF(N759="základní",J759,0)</f>
        <v>0</v>
      </c>
      <c r="BF759" s="184">
        <f>IF(N759="snížená",J759,0)</f>
        <v>0</v>
      </c>
      <c r="BG759" s="184">
        <f>IF(N759="zákl. přenesená",J759,0)</f>
        <v>0</v>
      </c>
      <c r="BH759" s="184">
        <f>IF(N759="sníž. přenesená",J759,0)</f>
        <v>0</v>
      </c>
      <c r="BI759" s="184">
        <f>IF(N759="nulová",J759,0)</f>
        <v>0</v>
      </c>
      <c r="BJ759" s="16" t="s">
        <v>82</v>
      </c>
      <c r="BK759" s="184">
        <f>ROUND(I759*H759,2)</f>
        <v>0</v>
      </c>
      <c r="BL759" s="16" t="s">
        <v>247</v>
      </c>
      <c r="BM759" s="16" t="s">
        <v>1263</v>
      </c>
    </row>
    <row r="760" spans="2:65" s="1" customFormat="1" ht="87.75">
      <c r="B760" s="33"/>
      <c r="C760" s="34"/>
      <c r="D760" s="185" t="s">
        <v>181</v>
      </c>
      <c r="E760" s="34"/>
      <c r="F760" s="186" t="s">
        <v>1264</v>
      </c>
      <c r="G760" s="34"/>
      <c r="H760" s="34"/>
      <c r="I760" s="102"/>
      <c r="J760" s="34"/>
      <c r="K760" s="34"/>
      <c r="L760" s="37"/>
      <c r="M760" s="187"/>
      <c r="N760" s="59"/>
      <c r="O760" s="59"/>
      <c r="P760" s="59"/>
      <c r="Q760" s="59"/>
      <c r="R760" s="59"/>
      <c r="S760" s="59"/>
      <c r="T760" s="60"/>
      <c r="AT760" s="16" t="s">
        <v>181</v>
      </c>
      <c r="AU760" s="16" t="s">
        <v>84</v>
      </c>
    </row>
    <row r="761" spans="2:65" s="11" customFormat="1" ht="11.25">
      <c r="B761" s="188"/>
      <c r="C761" s="189"/>
      <c r="D761" s="185" t="s">
        <v>168</v>
      </c>
      <c r="E761" s="190" t="s">
        <v>19</v>
      </c>
      <c r="F761" s="191" t="s">
        <v>1265</v>
      </c>
      <c r="G761" s="189"/>
      <c r="H761" s="190" t="s">
        <v>19</v>
      </c>
      <c r="I761" s="192"/>
      <c r="J761" s="189"/>
      <c r="K761" s="189"/>
      <c r="L761" s="193"/>
      <c r="M761" s="194"/>
      <c r="N761" s="195"/>
      <c r="O761" s="195"/>
      <c r="P761" s="195"/>
      <c r="Q761" s="195"/>
      <c r="R761" s="195"/>
      <c r="S761" s="195"/>
      <c r="T761" s="196"/>
      <c r="AT761" s="197" t="s">
        <v>168</v>
      </c>
      <c r="AU761" s="197" t="s">
        <v>84</v>
      </c>
      <c r="AV761" s="11" t="s">
        <v>82</v>
      </c>
      <c r="AW761" s="11" t="s">
        <v>35</v>
      </c>
      <c r="AX761" s="11" t="s">
        <v>74</v>
      </c>
      <c r="AY761" s="197" t="s">
        <v>148</v>
      </c>
    </row>
    <row r="762" spans="2:65" s="12" customFormat="1" ht="11.25">
      <c r="B762" s="198"/>
      <c r="C762" s="199"/>
      <c r="D762" s="185" t="s">
        <v>168</v>
      </c>
      <c r="E762" s="200" t="s">
        <v>19</v>
      </c>
      <c r="F762" s="201" t="s">
        <v>254</v>
      </c>
      <c r="G762" s="199"/>
      <c r="H762" s="202">
        <v>17</v>
      </c>
      <c r="I762" s="203"/>
      <c r="J762" s="199"/>
      <c r="K762" s="199"/>
      <c r="L762" s="204"/>
      <c r="M762" s="205"/>
      <c r="N762" s="206"/>
      <c r="O762" s="206"/>
      <c r="P762" s="206"/>
      <c r="Q762" s="206"/>
      <c r="R762" s="206"/>
      <c r="S762" s="206"/>
      <c r="T762" s="207"/>
      <c r="AT762" s="208" t="s">
        <v>168</v>
      </c>
      <c r="AU762" s="208" t="s">
        <v>84</v>
      </c>
      <c r="AV762" s="12" t="s">
        <v>84</v>
      </c>
      <c r="AW762" s="12" t="s">
        <v>35</v>
      </c>
      <c r="AX762" s="12" t="s">
        <v>74</v>
      </c>
      <c r="AY762" s="208" t="s">
        <v>148</v>
      </c>
    </row>
    <row r="763" spans="2:65" s="11" customFormat="1" ht="11.25">
      <c r="B763" s="188"/>
      <c r="C763" s="189"/>
      <c r="D763" s="185" t="s">
        <v>168</v>
      </c>
      <c r="E763" s="190" t="s">
        <v>19</v>
      </c>
      <c r="F763" s="191" t="s">
        <v>1082</v>
      </c>
      <c r="G763" s="189"/>
      <c r="H763" s="190" t="s">
        <v>19</v>
      </c>
      <c r="I763" s="192"/>
      <c r="J763" s="189"/>
      <c r="K763" s="189"/>
      <c r="L763" s="193"/>
      <c r="M763" s="194"/>
      <c r="N763" s="195"/>
      <c r="O763" s="195"/>
      <c r="P763" s="195"/>
      <c r="Q763" s="195"/>
      <c r="R763" s="195"/>
      <c r="S763" s="195"/>
      <c r="T763" s="196"/>
      <c r="AT763" s="197" t="s">
        <v>168</v>
      </c>
      <c r="AU763" s="197" t="s">
        <v>84</v>
      </c>
      <c r="AV763" s="11" t="s">
        <v>82</v>
      </c>
      <c r="AW763" s="11" t="s">
        <v>35</v>
      </c>
      <c r="AX763" s="11" t="s">
        <v>74</v>
      </c>
      <c r="AY763" s="197" t="s">
        <v>148</v>
      </c>
    </row>
    <row r="764" spans="2:65" s="12" customFormat="1" ht="11.25">
      <c r="B764" s="198"/>
      <c r="C764" s="199"/>
      <c r="D764" s="185" t="s">
        <v>168</v>
      </c>
      <c r="E764" s="200" t="s">
        <v>19</v>
      </c>
      <c r="F764" s="201" t="s">
        <v>600</v>
      </c>
      <c r="G764" s="199"/>
      <c r="H764" s="202">
        <v>2</v>
      </c>
      <c r="I764" s="203"/>
      <c r="J764" s="199"/>
      <c r="K764" s="199"/>
      <c r="L764" s="204"/>
      <c r="M764" s="205"/>
      <c r="N764" s="206"/>
      <c r="O764" s="206"/>
      <c r="P764" s="206"/>
      <c r="Q764" s="206"/>
      <c r="R764" s="206"/>
      <c r="S764" s="206"/>
      <c r="T764" s="207"/>
      <c r="AT764" s="208" t="s">
        <v>168</v>
      </c>
      <c r="AU764" s="208" t="s">
        <v>84</v>
      </c>
      <c r="AV764" s="12" t="s">
        <v>84</v>
      </c>
      <c r="AW764" s="12" t="s">
        <v>35</v>
      </c>
      <c r="AX764" s="12" t="s">
        <v>74</v>
      </c>
      <c r="AY764" s="208" t="s">
        <v>148</v>
      </c>
    </row>
    <row r="765" spans="2:65" s="13" customFormat="1" ht="11.25">
      <c r="B765" s="209"/>
      <c r="C765" s="210"/>
      <c r="D765" s="185" t="s">
        <v>168</v>
      </c>
      <c r="E765" s="211" t="s">
        <v>19</v>
      </c>
      <c r="F765" s="212" t="s">
        <v>275</v>
      </c>
      <c r="G765" s="210"/>
      <c r="H765" s="213">
        <v>19</v>
      </c>
      <c r="I765" s="214"/>
      <c r="J765" s="210"/>
      <c r="K765" s="210"/>
      <c r="L765" s="215"/>
      <c r="M765" s="216"/>
      <c r="N765" s="217"/>
      <c r="O765" s="217"/>
      <c r="P765" s="217"/>
      <c r="Q765" s="217"/>
      <c r="R765" s="217"/>
      <c r="S765" s="217"/>
      <c r="T765" s="218"/>
      <c r="AT765" s="219" t="s">
        <v>168</v>
      </c>
      <c r="AU765" s="219" t="s">
        <v>84</v>
      </c>
      <c r="AV765" s="13" t="s">
        <v>155</v>
      </c>
      <c r="AW765" s="13" t="s">
        <v>35</v>
      </c>
      <c r="AX765" s="13" t="s">
        <v>82</v>
      </c>
      <c r="AY765" s="219" t="s">
        <v>148</v>
      </c>
    </row>
    <row r="766" spans="2:65" s="1" customFormat="1" ht="16.5" customHeight="1">
      <c r="B766" s="33"/>
      <c r="C766" s="220" t="s">
        <v>1266</v>
      </c>
      <c r="D766" s="220" t="s">
        <v>491</v>
      </c>
      <c r="E766" s="221" t="s">
        <v>1267</v>
      </c>
      <c r="F766" s="222" t="s">
        <v>1268</v>
      </c>
      <c r="G766" s="223" t="s">
        <v>159</v>
      </c>
      <c r="H766" s="224">
        <v>2</v>
      </c>
      <c r="I766" s="225"/>
      <c r="J766" s="226">
        <f t="shared" ref="J766:J771" si="0">ROUND(I766*H766,2)</f>
        <v>0</v>
      </c>
      <c r="K766" s="222" t="s">
        <v>19</v>
      </c>
      <c r="L766" s="227"/>
      <c r="M766" s="228" t="s">
        <v>19</v>
      </c>
      <c r="N766" s="229" t="s">
        <v>45</v>
      </c>
      <c r="O766" s="59"/>
      <c r="P766" s="182">
        <f t="shared" ref="P766:P771" si="1">O766*H766</f>
        <v>0</v>
      </c>
      <c r="Q766" s="182">
        <v>2.5999999999999999E-2</v>
      </c>
      <c r="R766" s="182">
        <f t="shared" ref="R766:R771" si="2">Q766*H766</f>
        <v>5.1999999999999998E-2</v>
      </c>
      <c r="S766" s="182">
        <v>0</v>
      </c>
      <c r="T766" s="183">
        <f t="shared" ref="T766:T771" si="3">S766*H766</f>
        <v>0</v>
      </c>
      <c r="AR766" s="16" t="s">
        <v>382</v>
      </c>
      <c r="AT766" s="16" t="s">
        <v>491</v>
      </c>
      <c r="AU766" s="16" t="s">
        <v>84</v>
      </c>
      <c r="AY766" s="16" t="s">
        <v>148</v>
      </c>
      <c r="BE766" s="184">
        <f t="shared" ref="BE766:BE771" si="4">IF(N766="základní",J766,0)</f>
        <v>0</v>
      </c>
      <c r="BF766" s="184">
        <f t="shared" ref="BF766:BF771" si="5">IF(N766="snížená",J766,0)</f>
        <v>0</v>
      </c>
      <c r="BG766" s="184">
        <f t="shared" ref="BG766:BG771" si="6">IF(N766="zákl. přenesená",J766,0)</f>
        <v>0</v>
      </c>
      <c r="BH766" s="184">
        <f t="shared" ref="BH766:BH771" si="7">IF(N766="sníž. přenesená",J766,0)</f>
        <v>0</v>
      </c>
      <c r="BI766" s="184">
        <f t="shared" ref="BI766:BI771" si="8">IF(N766="nulová",J766,0)</f>
        <v>0</v>
      </c>
      <c r="BJ766" s="16" t="s">
        <v>82</v>
      </c>
      <c r="BK766" s="184">
        <f t="shared" ref="BK766:BK771" si="9">ROUND(I766*H766,2)</f>
        <v>0</v>
      </c>
      <c r="BL766" s="16" t="s">
        <v>247</v>
      </c>
      <c r="BM766" s="16" t="s">
        <v>1269</v>
      </c>
    </row>
    <row r="767" spans="2:65" s="1" customFormat="1" ht="16.5" customHeight="1">
      <c r="B767" s="33"/>
      <c r="C767" s="173" t="s">
        <v>1270</v>
      </c>
      <c r="D767" s="173" t="s">
        <v>151</v>
      </c>
      <c r="E767" s="174" t="s">
        <v>1271</v>
      </c>
      <c r="F767" s="175" t="s">
        <v>1272</v>
      </c>
      <c r="G767" s="176" t="s">
        <v>159</v>
      </c>
      <c r="H767" s="177">
        <v>2</v>
      </c>
      <c r="I767" s="178"/>
      <c r="J767" s="179">
        <f t="shared" si="0"/>
        <v>0</v>
      </c>
      <c r="K767" s="175" t="s">
        <v>160</v>
      </c>
      <c r="L767" s="37"/>
      <c r="M767" s="180" t="s">
        <v>19</v>
      </c>
      <c r="N767" s="181" t="s">
        <v>45</v>
      </c>
      <c r="O767" s="59"/>
      <c r="P767" s="182">
        <f t="shared" si="1"/>
        <v>0</v>
      </c>
      <c r="Q767" s="182">
        <v>0</v>
      </c>
      <c r="R767" s="182">
        <f t="shared" si="2"/>
        <v>0</v>
      </c>
      <c r="S767" s="182">
        <v>0</v>
      </c>
      <c r="T767" s="183">
        <f t="shared" si="3"/>
        <v>0</v>
      </c>
      <c r="AR767" s="16" t="s">
        <v>247</v>
      </c>
      <c r="AT767" s="16" t="s">
        <v>151</v>
      </c>
      <c r="AU767" s="16" t="s">
        <v>84</v>
      </c>
      <c r="AY767" s="16" t="s">
        <v>148</v>
      </c>
      <c r="BE767" s="184">
        <f t="shared" si="4"/>
        <v>0</v>
      </c>
      <c r="BF767" s="184">
        <f t="shared" si="5"/>
        <v>0</v>
      </c>
      <c r="BG767" s="184">
        <f t="shared" si="6"/>
        <v>0</v>
      </c>
      <c r="BH767" s="184">
        <f t="shared" si="7"/>
        <v>0</v>
      </c>
      <c r="BI767" s="184">
        <f t="shared" si="8"/>
        <v>0</v>
      </c>
      <c r="BJ767" s="16" t="s">
        <v>82</v>
      </c>
      <c r="BK767" s="184">
        <f t="shared" si="9"/>
        <v>0</v>
      </c>
      <c r="BL767" s="16" t="s">
        <v>247</v>
      </c>
      <c r="BM767" s="16" t="s">
        <v>1273</v>
      </c>
    </row>
    <row r="768" spans="2:65" s="1" customFormat="1" ht="16.5" customHeight="1">
      <c r="B768" s="33"/>
      <c r="C768" s="220" t="s">
        <v>1274</v>
      </c>
      <c r="D768" s="220" t="s">
        <v>491</v>
      </c>
      <c r="E768" s="221" t="s">
        <v>1275</v>
      </c>
      <c r="F768" s="222" t="s">
        <v>1276</v>
      </c>
      <c r="G768" s="223" t="s">
        <v>399</v>
      </c>
      <c r="H768" s="224">
        <v>2</v>
      </c>
      <c r="I768" s="225"/>
      <c r="J768" s="226">
        <f t="shared" si="0"/>
        <v>0</v>
      </c>
      <c r="K768" s="222" t="s">
        <v>19</v>
      </c>
      <c r="L768" s="227"/>
      <c r="M768" s="228" t="s">
        <v>19</v>
      </c>
      <c r="N768" s="229" t="s">
        <v>45</v>
      </c>
      <c r="O768" s="59"/>
      <c r="P768" s="182">
        <f t="shared" si="1"/>
        <v>0</v>
      </c>
      <c r="Q768" s="182">
        <v>0</v>
      </c>
      <c r="R768" s="182">
        <f t="shared" si="2"/>
        <v>0</v>
      </c>
      <c r="S768" s="182">
        <v>0</v>
      </c>
      <c r="T768" s="183">
        <f t="shared" si="3"/>
        <v>0</v>
      </c>
      <c r="AR768" s="16" t="s">
        <v>382</v>
      </c>
      <c r="AT768" s="16" t="s">
        <v>491</v>
      </c>
      <c r="AU768" s="16" t="s">
        <v>84</v>
      </c>
      <c r="AY768" s="16" t="s">
        <v>148</v>
      </c>
      <c r="BE768" s="184">
        <f t="shared" si="4"/>
        <v>0</v>
      </c>
      <c r="BF768" s="184">
        <f t="shared" si="5"/>
        <v>0</v>
      </c>
      <c r="BG768" s="184">
        <f t="shared" si="6"/>
        <v>0</v>
      </c>
      <c r="BH768" s="184">
        <f t="shared" si="7"/>
        <v>0</v>
      </c>
      <c r="BI768" s="184">
        <f t="shared" si="8"/>
        <v>0</v>
      </c>
      <c r="BJ768" s="16" t="s">
        <v>82</v>
      </c>
      <c r="BK768" s="184">
        <f t="shared" si="9"/>
        <v>0</v>
      </c>
      <c r="BL768" s="16" t="s">
        <v>247</v>
      </c>
      <c r="BM768" s="16" t="s">
        <v>1277</v>
      </c>
    </row>
    <row r="769" spans="2:65" s="1" customFormat="1" ht="16.5" customHeight="1">
      <c r="B769" s="33"/>
      <c r="C769" s="173" t="s">
        <v>1278</v>
      </c>
      <c r="D769" s="173" t="s">
        <v>151</v>
      </c>
      <c r="E769" s="174" t="s">
        <v>1279</v>
      </c>
      <c r="F769" s="175" t="s">
        <v>1280</v>
      </c>
      <c r="G769" s="176" t="s">
        <v>159</v>
      </c>
      <c r="H769" s="177">
        <v>2</v>
      </c>
      <c r="I769" s="178"/>
      <c r="J769" s="179">
        <f t="shared" si="0"/>
        <v>0</v>
      </c>
      <c r="K769" s="175" t="s">
        <v>160</v>
      </c>
      <c r="L769" s="37"/>
      <c r="M769" s="180" t="s">
        <v>19</v>
      </c>
      <c r="N769" s="181" t="s">
        <v>45</v>
      </c>
      <c r="O769" s="59"/>
      <c r="P769" s="182">
        <f t="shared" si="1"/>
        <v>0</v>
      </c>
      <c r="Q769" s="182">
        <v>0</v>
      </c>
      <c r="R769" s="182">
        <f t="shared" si="2"/>
        <v>0</v>
      </c>
      <c r="S769" s="182">
        <v>0</v>
      </c>
      <c r="T769" s="183">
        <f t="shared" si="3"/>
        <v>0</v>
      </c>
      <c r="AR769" s="16" t="s">
        <v>247</v>
      </c>
      <c r="AT769" s="16" t="s">
        <v>151</v>
      </c>
      <c r="AU769" s="16" t="s">
        <v>84</v>
      </c>
      <c r="AY769" s="16" t="s">
        <v>148</v>
      </c>
      <c r="BE769" s="184">
        <f t="shared" si="4"/>
        <v>0</v>
      </c>
      <c r="BF769" s="184">
        <f t="shared" si="5"/>
        <v>0</v>
      </c>
      <c r="BG769" s="184">
        <f t="shared" si="6"/>
        <v>0</v>
      </c>
      <c r="BH769" s="184">
        <f t="shared" si="7"/>
        <v>0</v>
      </c>
      <c r="BI769" s="184">
        <f t="shared" si="8"/>
        <v>0</v>
      </c>
      <c r="BJ769" s="16" t="s">
        <v>82</v>
      </c>
      <c r="BK769" s="184">
        <f t="shared" si="9"/>
        <v>0</v>
      </c>
      <c r="BL769" s="16" t="s">
        <v>247</v>
      </c>
      <c r="BM769" s="16" t="s">
        <v>1281</v>
      </c>
    </row>
    <row r="770" spans="2:65" s="1" customFormat="1" ht="16.5" customHeight="1">
      <c r="B770" s="33"/>
      <c r="C770" s="220" t="s">
        <v>1282</v>
      </c>
      <c r="D770" s="220" t="s">
        <v>491</v>
      </c>
      <c r="E770" s="221" t="s">
        <v>1283</v>
      </c>
      <c r="F770" s="222" t="s">
        <v>1284</v>
      </c>
      <c r="G770" s="223" t="s">
        <v>159</v>
      </c>
      <c r="H770" s="224">
        <v>2</v>
      </c>
      <c r="I770" s="225"/>
      <c r="J770" s="226">
        <f t="shared" si="0"/>
        <v>0</v>
      </c>
      <c r="K770" s="222" t="s">
        <v>160</v>
      </c>
      <c r="L770" s="227"/>
      <c r="M770" s="228" t="s">
        <v>19</v>
      </c>
      <c r="N770" s="229" t="s">
        <v>45</v>
      </c>
      <c r="O770" s="59"/>
      <c r="P770" s="182">
        <f t="shared" si="1"/>
        <v>0</v>
      </c>
      <c r="Q770" s="182">
        <v>2.0999999999999999E-3</v>
      </c>
      <c r="R770" s="182">
        <f t="shared" si="2"/>
        <v>4.1999999999999997E-3</v>
      </c>
      <c r="S770" s="182">
        <v>0</v>
      </c>
      <c r="T770" s="183">
        <f t="shared" si="3"/>
        <v>0</v>
      </c>
      <c r="AR770" s="16" t="s">
        <v>382</v>
      </c>
      <c r="AT770" s="16" t="s">
        <v>491</v>
      </c>
      <c r="AU770" s="16" t="s">
        <v>84</v>
      </c>
      <c r="AY770" s="16" t="s">
        <v>148</v>
      </c>
      <c r="BE770" s="184">
        <f t="shared" si="4"/>
        <v>0</v>
      </c>
      <c r="BF770" s="184">
        <f t="shared" si="5"/>
        <v>0</v>
      </c>
      <c r="BG770" s="184">
        <f t="shared" si="6"/>
        <v>0</v>
      </c>
      <c r="BH770" s="184">
        <f t="shared" si="7"/>
        <v>0</v>
      </c>
      <c r="BI770" s="184">
        <f t="shared" si="8"/>
        <v>0</v>
      </c>
      <c r="BJ770" s="16" t="s">
        <v>82</v>
      </c>
      <c r="BK770" s="184">
        <f t="shared" si="9"/>
        <v>0</v>
      </c>
      <c r="BL770" s="16" t="s">
        <v>247</v>
      </c>
      <c r="BM770" s="16" t="s">
        <v>1285</v>
      </c>
    </row>
    <row r="771" spans="2:65" s="1" customFormat="1" ht="22.5" customHeight="1">
      <c r="B771" s="33"/>
      <c r="C771" s="173" t="s">
        <v>1286</v>
      </c>
      <c r="D771" s="173" t="s">
        <v>151</v>
      </c>
      <c r="E771" s="174" t="s">
        <v>1287</v>
      </c>
      <c r="F771" s="175" t="s">
        <v>1288</v>
      </c>
      <c r="G771" s="176" t="s">
        <v>159</v>
      </c>
      <c r="H771" s="177">
        <v>17</v>
      </c>
      <c r="I771" s="178"/>
      <c r="J771" s="179">
        <f t="shared" si="0"/>
        <v>0</v>
      </c>
      <c r="K771" s="175" t="s">
        <v>160</v>
      </c>
      <c r="L771" s="37"/>
      <c r="M771" s="180" t="s">
        <v>19</v>
      </c>
      <c r="N771" s="181" t="s">
        <v>45</v>
      </c>
      <c r="O771" s="59"/>
      <c r="P771" s="182">
        <f t="shared" si="1"/>
        <v>0</v>
      </c>
      <c r="Q771" s="182">
        <v>0</v>
      </c>
      <c r="R771" s="182">
        <f t="shared" si="2"/>
        <v>0</v>
      </c>
      <c r="S771" s="182">
        <v>2.4E-2</v>
      </c>
      <c r="T771" s="183">
        <f t="shared" si="3"/>
        <v>0.40800000000000003</v>
      </c>
      <c r="AR771" s="16" t="s">
        <v>247</v>
      </c>
      <c r="AT771" s="16" t="s">
        <v>151</v>
      </c>
      <c r="AU771" s="16" t="s">
        <v>84</v>
      </c>
      <c r="AY771" s="16" t="s">
        <v>148</v>
      </c>
      <c r="BE771" s="184">
        <f t="shared" si="4"/>
        <v>0</v>
      </c>
      <c r="BF771" s="184">
        <f t="shared" si="5"/>
        <v>0</v>
      </c>
      <c r="BG771" s="184">
        <f t="shared" si="6"/>
        <v>0</v>
      </c>
      <c r="BH771" s="184">
        <f t="shared" si="7"/>
        <v>0</v>
      </c>
      <c r="BI771" s="184">
        <f t="shared" si="8"/>
        <v>0</v>
      </c>
      <c r="BJ771" s="16" t="s">
        <v>82</v>
      </c>
      <c r="BK771" s="184">
        <f t="shared" si="9"/>
        <v>0</v>
      </c>
      <c r="BL771" s="16" t="s">
        <v>247</v>
      </c>
      <c r="BM771" s="16" t="s">
        <v>1289</v>
      </c>
    </row>
    <row r="772" spans="2:65" s="1" customFormat="1" ht="29.25">
      <c r="B772" s="33"/>
      <c r="C772" s="34"/>
      <c r="D772" s="185" t="s">
        <v>181</v>
      </c>
      <c r="E772" s="34"/>
      <c r="F772" s="186" t="s">
        <v>1290</v>
      </c>
      <c r="G772" s="34"/>
      <c r="H772" s="34"/>
      <c r="I772" s="102"/>
      <c r="J772" s="34"/>
      <c r="K772" s="34"/>
      <c r="L772" s="37"/>
      <c r="M772" s="187"/>
      <c r="N772" s="59"/>
      <c r="O772" s="59"/>
      <c r="P772" s="59"/>
      <c r="Q772" s="59"/>
      <c r="R772" s="59"/>
      <c r="S772" s="59"/>
      <c r="T772" s="60"/>
      <c r="AT772" s="16" t="s">
        <v>181</v>
      </c>
      <c r="AU772" s="16" t="s">
        <v>84</v>
      </c>
    </row>
    <row r="773" spans="2:65" s="11" customFormat="1" ht="11.25">
      <c r="B773" s="188"/>
      <c r="C773" s="189"/>
      <c r="D773" s="185" t="s">
        <v>168</v>
      </c>
      <c r="E773" s="190" t="s">
        <v>19</v>
      </c>
      <c r="F773" s="191" t="s">
        <v>1291</v>
      </c>
      <c r="G773" s="189"/>
      <c r="H773" s="190" t="s">
        <v>19</v>
      </c>
      <c r="I773" s="192"/>
      <c r="J773" s="189"/>
      <c r="K773" s="189"/>
      <c r="L773" s="193"/>
      <c r="M773" s="194"/>
      <c r="N773" s="195"/>
      <c r="O773" s="195"/>
      <c r="P773" s="195"/>
      <c r="Q773" s="195"/>
      <c r="R773" s="195"/>
      <c r="S773" s="195"/>
      <c r="T773" s="196"/>
      <c r="AT773" s="197" t="s">
        <v>168</v>
      </c>
      <c r="AU773" s="197" t="s">
        <v>84</v>
      </c>
      <c r="AV773" s="11" t="s">
        <v>82</v>
      </c>
      <c r="AW773" s="11" t="s">
        <v>35</v>
      </c>
      <c r="AX773" s="11" t="s">
        <v>74</v>
      </c>
      <c r="AY773" s="197" t="s">
        <v>148</v>
      </c>
    </row>
    <row r="774" spans="2:65" s="12" customFormat="1" ht="11.25">
      <c r="B774" s="198"/>
      <c r="C774" s="199"/>
      <c r="D774" s="185" t="s">
        <v>168</v>
      </c>
      <c r="E774" s="200" t="s">
        <v>19</v>
      </c>
      <c r="F774" s="201" t="s">
        <v>254</v>
      </c>
      <c r="G774" s="199"/>
      <c r="H774" s="202">
        <v>17</v>
      </c>
      <c r="I774" s="203"/>
      <c r="J774" s="199"/>
      <c r="K774" s="199"/>
      <c r="L774" s="204"/>
      <c r="M774" s="205"/>
      <c r="N774" s="206"/>
      <c r="O774" s="206"/>
      <c r="P774" s="206"/>
      <c r="Q774" s="206"/>
      <c r="R774" s="206"/>
      <c r="S774" s="206"/>
      <c r="T774" s="207"/>
      <c r="AT774" s="208" t="s">
        <v>168</v>
      </c>
      <c r="AU774" s="208" t="s">
        <v>84</v>
      </c>
      <c r="AV774" s="12" t="s">
        <v>84</v>
      </c>
      <c r="AW774" s="12" t="s">
        <v>35</v>
      </c>
      <c r="AX774" s="12" t="s">
        <v>82</v>
      </c>
      <c r="AY774" s="208" t="s">
        <v>148</v>
      </c>
    </row>
    <row r="775" spans="2:65" s="1" customFormat="1" ht="16.5" customHeight="1">
      <c r="B775" s="33"/>
      <c r="C775" s="173" t="s">
        <v>1292</v>
      </c>
      <c r="D775" s="173" t="s">
        <v>151</v>
      </c>
      <c r="E775" s="174" t="s">
        <v>1293</v>
      </c>
      <c r="F775" s="175" t="s">
        <v>1294</v>
      </c>
      <c r="G775" s="176" t="s">
        <v>159</v>
      </c>
      <c r="H775" s="177">
        <v>7</v>
      </c>
      <c r="I775" s="178"/>
      <c r="J775" s="179">
        <f>ROUND(I775*H775,2)</f>
        <v>0</v>
      </c>
      <c r="K775" s="175" t="s">
        <v>160</v>
      </c>
      <c r="L775" s="37"/>
      <c r="M775" s="180" t="s">
        <v>19</v>
      </c>
      <c r="N775" s="181" t="s">
        <v>45</v>
      </c>
      <c r="O775" s="59"/>
      <c r="P775" s="182">
        <f>O775*H775</f>
        <v>0</v>
      </c>
      <c r="Q775" s="182">
        <v>0</v>
      </c>
      <c r="R775" s="182">
        <f>Q775*H775</f>
        <v>0</v>
      </c>
      <c r="S775" s="182">
        <v>0</v>
      </c>
      <c r="T775" s="183">
        <f>S775*H775</f>
        <v>0</v>
      </c>
      <c r="AR775" s="16" t="s">
        <v>247</v>
      </c>
      <c r="AT775" s="16" t="s">
        <v>151</v>
      </c>
      <c r="AU775" s="16" t="s">
        <v>84</v>
      </c>
      <c r="AY775" s="16" t="s">
        <v>148</v>
      </c>
      <c r="BE775" s="184">
        <f>IF(N775="základní",J775,0)</f>
        <v>0</v>
      </c>
      <c r="BF775" s="184">
        <f>IF(N775="snížená",J775,0)</f>
        <v>0</v>
      </c>
      <c r="BG775" s="184">
        <f>IF(N775="zákl. přenesená",J775,0)</f>
        <v>0</v>
      </c>
      <c r="BH775" s="184">
        <f>IF(N775="sníž. přenesená",J775,0)</f>
        <v>0</v>
      </c>
      <c r="BI775" s="184">
        <f>IF(N775="nulová",J775,0)</f>
        <v>0</v>
      </c>
      <c r="BJ775" s="16" t="s">
        <v>82</v>
      </c>
      <c r="BK775" s="184">
        <f>ROUND(I775*H775,2)</f>
        <v>0</v>
      </c>
      <c r="BL775" s="16" t="s">
        <v>247</v>
      </c>
      <c r="BM775" s="16" t="s">
        <v>1295</v>
      </c>
    </row>
    <row r="776" spans="2:65" s="1" customFormat="1" ht="87.75">
      <c r="B776" s="33"/>
      <c r="C776" s="34"/>
      <c r="D776" s="185" t="s">
        <v>181</v>
      </c>
      <c r="E776" s="34"/>
      <c r="F776" s="186" t="s">
        <v>1296</v>
      </c>
      <c r="G776" s="34"/>
      <c r="H776" s="34"/>
      <c r="I776" s="102"/>
      <c r="J776" s="34"/>
      <c r="K776" s="34"/>
      <c r="L776" s="37"/>
      <c r="M776" s="187"/>
      <c r="N776" s="59"/>
      <c r="O776" s="59"/>
      <c r="P776" s="59"/>
      <c r="Q776" s="59"/>
      <c r="R776" s="59"/>
      <c r="S776" s="59"/>
      <c r="T776" s="60"/>
      <c r="AT776" s="16" t="s">
        <v>181</v>
      </c>
      <c r="AU776" s="16" t="s">
        <v>84</v>
      </c>
    </row>
    <row r="777" spans="2:65" s="1" customFormat="1" ht="19.5">
      <c r="B777" s="33"/>
      <c r="C777" s="34"/>
      <c r="D777" s="185" t="s">
        <v>162</v>
      </c>
      <c r="E777" s="34"/>
      <c r="F777" s="186" t="s">
        <v>1297</v>
      </c>
      <c r="G777" s="34"/>
      <c r="H777" s="34"/>
      <c r="I777" s="102"/>
      <c r="J777" s="34"/>
      <c r="K777" s="34"/>
      <c r="L777" s="37"/>
      <c r="M777" s="187"/>
      <c r="N777" s="59"/>
      <c r="O777" s="59"/>
      <c r="P777" s="59"/>
      <c r="Q777" s="59"/>
      <c r="R777" s="59"/>
      <c r="S777" s="59"/>
      <c r="T777" s="60"/>
      <c r="AT777" s="16" t="s">
        <v>162</v>
      </c>
      <c r="AU777" s="16" t="s">
        <v>84</v>
      </c>
    </row>
    <row r="778" spans="2:65" s="1" customFormat="1" ht="16.5" customHeight="1">
      <c r="B778" s="33"/>
      <c r="C778" s="173" t="s">
        <v>1298</v>
      </c>
      <c r="D778" s="173" t="s">
        <v>151</v>
      </c>
      <c r="E778" s="174" t="s">
        <v>1299</v>
      </c>
      <c r="F778" s="175" t="s">
        <v>1300</v>
      </c>
      <c r="G778" s="176" t="s">
        <v>159</v>
      </c>
      <c r="H778" s="177">
        <v>7</v>
      </c>
      <c r="I778" s="178"/>
      <c r="J778" s="179">
        <f>ROUND(I778*H778,2)</f>
        <v>0</v>
      </c>
      <c r="K778" s="175" t="s">
        <v>160</v>
      </c>
      <c r="L778" s="37"/>
      <c r="M778" s="180" t="s">
        <v>19</v>
      </c>
      <c r="N778" s="181" t="s">
        <v>45</v>
      </c>
      <c r="O778" s="59"/>
      <c r="P778" s="182">
        <f>O778*H778</f>
        <v>0</v>
      </c>
      <c r="Q778" s="182">
        <v>0</v>
      </c>
      <c r="R778" s="182">
        <f>Q778*H778</f>
        <v>0</v>
      </c>
      <c r="S778" s="182">
        <v>0</v>
      </c>
      <c r="T778" s="183">
        <f>S778*H778</f>
        <v>0</v>
      </c>
      <c r="AR778" s="16" t="s">
        <v>247</v>
      </c>
      <c r="AT778" s="16" t="s">
        <v>151</v>
      </c>
      <c r="AU778" s="16" t="s">
        <v>84</v>
      </c>
      <c r="AY778" s="16" t="s">
        <v>148</v>
      </c>
      <c r="BE778" s="184">
        <f>IF(N778="základní",J778,0)</f>
        <v>0</v>
      </c>
      <c r="BF778" s="184">
        <f>IF(N778="snížená",J778,0)</f>
        <v>0</v>
      </c>
      <c r="BG778" s="184">
        <f>IF(N778="zákl. přenesená",J778,0)</f>
        <v>0</v>
      </c>
      <c r="BH778" s="184">
        <f>IF(N778="sníž. přenesená",J778,0)</f>
        <v>0</v>
      </c>
      <c r="BI778" s="184">
        <f>IF(N778="nulová",J778,0)</f>
        <v>0</v>
      </c>
      <c r="BJ778" s="16" t="s">
        <v>82</v>
      </c>
      <c r="BK778" s="184">
        <f>ROUND(I778*H778,2)</f>
        <v>0</v>
      </c>
      <c r="BL778" s="16" t="s">
        <v>247</v>
      </c>
      <c r="BM778" s="16" t="s">
        <v>1301</v>
      </c>
    </row>
    <row r="779" spans="2:65" s="1" customFormat="1" ht="87.75">
      <c r="B779" s="33"/>
      <c r="C779" s="34"/>
      <c r="D779" s="185" t="s">
        <v>181</v>
      </c>
      <c r="E779" s="34"/>
      <c r="F779" s="186" t="s">
        <v>1296</v>
      </c>
      <c r="G779" s="34"/>
      <c r="H779" s="34"/>
      <c r="I779" s="102"/>
      <c r="J779" s="34"/>
      <c r="K779" s="34"/>
      <c r="L779" s="37"/>
      <c r="M779" s="187"/>
      <c r="N779" s="59"/>
      <c r="O779" s="59"/>
      <c r="P779" s="59"/>
      <c r="Q779" s="59"/>
      <c r="R779" s="59"/>
      <c r="S779" s="59"/>
      <c r="T779" s="60"/>
      <c r="AT779" s="16" t="s">
        <v>181</v>
      </c>
      <c r="AU779" s="16" t="s">
        <v>84</v>
      </c>
    </row>
    <row r="780" spans="2:65" s="1" customFormat="1" ht="19.5">
      <c r="B780" s="33"/>
      <c r="C780" s="34"/>
      <c r="D780" s="185" t="s">
        <v>162</v>
      </c>
      <c r="E780" s="34"/>
      <c r="F780" s="186" t="s">
        <v>1297</v>
      </c>
      <c r="G780" s="34"/>
      <c r="H780" s="34"/>
      <c r="I780" s="102"/>
      <c r="J780" s="34"/>
      <c r="K780" s="34"/>
      <c r="L780" s="37"/>
      <c r="M780" s="187"/>
      <c r="N780" s="59"/>
      <c r="O780" s="59"/>
      <c r="P780" s="59"/>
      <c r="Q780" s="59"/>
      <c r="R780" s="59"/>
      <c r="S780" s="59"/>
      <c r="T780" s="60"/>
      <c r="AT780" s="16" t="s">
        <v>162</v>
      </c>
      <c r="AU780" s="16" t="s">
        <v>84</v>
      </c>
    </row>
    <row r="781" spans="2:65" s="1" customFormat="1" ht="16.5" customHeight="1">
      <c r="B781" s="33"/>
      <c r="C781" s="173" t="s">
        <v>1302</v>
      </c>
      <c r="D781" s="173" t="s">
        <v>151</v>
      </c>
      <c r="E781" s="174" t="s">
        <v>1303</v>
      </c>
      <c r="F781" s="175" t="s">
        <v>1304</v>
      </c>
      <c r="G781" s="176" t="s">
        <v>159</v>
      </c>
      <c r="H781" s="177">
        <v>1</v>
      </c>
      <c r="I781" s="178"/>
      <c r="J781" s="179">
        <f>ROUND(I781*H781,2)</f>
        <v>0</v>
      </c>
      <c r="K781" s="175" t="s">
        <v>160</v>
      </c>
      <c r="L781" s="37"/>
      <c r="M781" s="180" t="s">
        <v>19</v>
      </c>
      <c r="N781" s="181" t="s">
        <v>45</v>
      </c>
      <c r="O781" s="59"/>
      <c r="P781" s="182">
        <f>O781*H781</f>
        <v>0</v>
      </c>
      <c r="Q781" s="182">
        <v>0</v>
      </c>
      <c r="R781" s="182">
        <f>Q781*H781</f>
        <v>0</v>
      </c>
      <c r="S781" s="182">
        <v>0</v>
      </c>
      <c r="T781" s="183">
        <f>S781*H781</f>
        <v>0</v>
      </c>
      <c r="AR781" s="16" t="s">
        <v>247</v>
      </c>
      <c r="AT781" s="16" t="s">
        <v>151</v>
      </c>
      <c r="AU781" s="16" t="s">
        <v>84</v>
      </c>
      <c r="AY781" s="16" t="s">
        <v>148</v>
      </c>
      <c r="BE781" s="184">
        <f>IF(N781="základní",J781,0)</f>
        <v>0</v>
      </c>
      <c r="BF781" s="184">
        <f>IF(N781="snížená",J781,0)</f>
        <v>0</v>
      </c>
      <c r="BG781" s="184">
        <f>IF(N781="zákl. přenesená",J781,0)</f>
        <v>0</v>
      </c>
      <c r="BH781" s="184">
        <f>IF(N781="sníž. přenesená",J781,0)</f>
        <v>0</v>
      </c>
      <c r="BI781" s="184">
        <f>IF(N781="nulová",J781,0)</f>
        <v>0</v>
      </c>
      <c r="BJ781" s="16" t="s">
        <v>82</v>
      </c>
      <c r="BK781" s="184">
        <f>ROUND(I781*H781,2)</f>
        <v>0</v>
      </c>
      <c r="BL781" s="16" t="s">
        <v>247</v>
      </c>
      <c r="BM781" s="16" t="s">
        <v>1305</v>
      </c>
    </row>
    <row r="782" spans="2:65" s="1" customFormat="1" ht="87.75">
      <c r="B782" s="33"/>
      <c r="C782" s="34"/>
      <c r="D782" s="185" t="s">
        <v>181</v>
      </c>
      <c r="E782" s="34"/>
      <c r="F782" s="186" t="s">
        <v>1296</v>
      </c>
      <c r="G782" s="34"/>
      <c r="H782" s="34"/>
      <c r="I782" s="102"/>
      <c r="J782" s="34"/>
      <c r="K782" s="34"/>
      <c r="L782" s="37"/>
      <c r="M782" s="187"/>
      <c r="N782" s="59"/>
      <c r="O782" s="59"/>
      <c r="P782" s="59"/>
      <c r="Q782" s="59"/>
      <c r="R782" s="59"/>
      <c r="S782" s="59"/>
      <c r="T782" s="60"/>
      <c r="AT782" s="16" t="s">
        <v>181</v>
      </c>
      <c r="AU782" s="16" t="s">
        <v>84</v>
      </c>
    </row>
    <row r="783" spans="2:65" s="1" customFormat="1" ht="19.5">
      <c r="B783" s="33"/>
      <c r="C783" s="34"/>
      <c r="D783" s="185" t="s">
        <v>162</v>
      </c>
      <c r="E783" s="34"/>
      <c r="F783" s="186" t="s">
        <v>1297</v>
      </c>
      <c r="G783" s="34"/>
      <c r="H783" s="34"/>
      <c r="I783" s="102"/>
      <c r="J783" s="34"/>
      <c r="K783" s="34"/>
      <c r="L783" s="37"/>
      <c r="M783" s="187"/>
      <c r="N783" s="59"/>
      <c r="O783" s="59"/>
      <c r="P783" s="59"/>
      <c r="Q783" s="59"/>
      <c r="R783" s="59"/>
      <c r="S783" s="59"/>
      <c r="T783" s="60"/>
      <c r="AT783" s="16" t="s">
        <v>162</v>
      </c>
      <c r="AU783" s="16" t="s">
        <v>84</v>
      </c>
    </row>
    <row r="784" spans="2:65" s="1" customFormat="1" ht="16.5" customHeight="1">
      <c r="B784" s="33"/>
      <c r="C784" s="173" t="s">
        <v>1306</v>
      </c>
      <c r="D784" s="173" t="s">
        <v>151</v>
      </c>
      <c r="E784" s="174" t="s">
        <v>1307</v>
      </c>
      <c r="F784" s="175" t="s">
        <v>1308</v>
      </c>
      <c r="G784" s="176" t="s">
        <v>159</v>
      </c>
      <c r="H784" s="177">
        <v>1</v>
      </c>
      <c r="I784" s="178"/>
      <c r="J784" s="179">
        <f>ROUND(I784*H784,2)</f>
        <v>0</v>
      </c>
      <c r="K784" s="175" t="s">
        <v>160</v>
      </c>
      <c r="L784" s="37"/>
      <c r="M784" s="180" t="s">
        <v>19</v>
      </c>
      <c r="N784" s="181" t="s">
        <v>45</v>
      </c>
      <c r="O784" s="59"/>
      <c r="P784" s="182">
        <f>O784*H784</f>
        <v>0</v>
      </c>
      <c r="Q784" s="182">
        <v>0</v>
      </c>
      <c r="R784" s="182">
        <f>Q784*H784</f>
        <v>0</v>
      </c>
      <c r="S784" s="182">
        <v>0</v>
      </c>
      <c r="T784" s="183">
        <f>S784*H784</f>
        <v>0</v>
      </c>
      <c r="AR784" s="16" t="s">
        <v>247</v>
      </c>
      <c r="AT784" s="16" t="s">
        <v>151</v>
      </c>
      <c r="AU784" s="16" t="s">
        <v>84</v>
      </c>
      <c r="AY784" s="16" t="s">
        <v>148</v>
      </c>
      <c r="BE784" s="184">
        <f>IF(N784="základní",J784,0)</f>
        <v>0</v>
      </c>
      <c r="BF784" s="184">
        <f>IF(N784="snížená",J784,0)</f>
        <v>0</v>
      </c>
      <c r="BG784" s="184">
        <f>IF(N784="zákl. přenesená",J784,0)</f>
        <v>0</v>
      </c>
      <c r="BH784" s="184">
        <f>IF(N784="sníž. přenesená",J784,0)</f>
        <v>0</v>
      </c>
      <c r="BI784" s="184">
        <f>IF(N784="nulová",J784,0)</f>
        <v>0</v>
      </c>
      <c r="BJ784" s="16" t="s">
        <v>82</v>
      </c>
      <c r="BK784" s="184">
        <f>ROUND(I784*H784,2)</f>
        <v>0</v>
      </c>
      <c r="BL784" s="16" t="s">
        <v>247</v>
      </c>
      <c r="BM784" s="16" t="s">
        <v>1309</v>
      </c>
    </row>
    <row r="785" spans="2:65" s="1" customFormat="1" ht="87.75">
      <c r="B785" s="33"/>
      <c r="C785" s="34"/>
      <c r="D785" s="185" t="s">
        <v>181</v>
      </c>
      <c r="E785" s="34"/>
      <c r="F785" s="186" t="s">
        <v>1296</v>
      </c>
      <c r="G785" s="34"/>
      <c r="H785" s="34"/>
      <c r="I785" s="102"/>
      <c r="J785" s="34"/>
      <c r="K785" s="34"/>
      <c r="L785" s="37"/>
      <c r="M785" s="187"/>
      <c r="N785" s="59"/>
      <c r="O785" s="59"/>
      <c r="P785" s="59"/>
      <c r="Q785" s="59"/>
      <c r="R785" s="59"/>
      <c r="S785" s="59"/>
      <c r="T785" s="60"/>
      <c r="AT785" s="16" t="s">
        <v>181</v>
      </c>
      <c r="AU785" s="16" t="s">
        <v>84</v>
      </c>
    </row>
    <row r="786" spans="2:65" s="1" customFormat="1" ht="19.5">
      <c r="B786" s="33"/>
      <c r="C786" s="34"/>
      <c r="D786" s="185" t="s">
        <v>162</v>
      </c>
      <c r="E786" s="34"/>
      <c r="F786" s="186" t="s">
        <v>1297</v>
      </c>
      <c r="G786" s="34"/>
      <c r="H786" s="34"/>
      <c r="I786" s="102"/>
      <c r="J786" s="34"/>
      <c r="K786" s="34"/>
      <c r="L786" s="37"/>
      <c r="M786" s="187"/>
      <c r="N786" s="59"/>
      <c r="O786" s="59"/>
      <c r="P786" s="59"/>
      <c r="Q786" s="59"/>
      <c r="R786" s="59"/>
      <c r="S786" s="59"/>
      <c r="T786" s="60"/>
      <c r="AT786" s="16" t="s">
        <v>162</v>
      </c>
      <c r="AU786" s="16" t="s">
        <v>84</v>
      </c>
    </row>
    <row r="787" spans="2:65" s="1" customFormat="1" ht="16.5" customHeight="1">
      <c r="B787" s="33"/>
      <c r="C787" s="173" t="s">
        <v>1310</v>
      </c>
      <c r="D787" s="173" t="s">
        <v>151</v>
      </c>
      <c r="E787" s="174" t="s">
        <v>1311</v>
      </c>
      <c r="F787" s="175" t="s">
        <v>1312</v>
      </c>
      <c r="G787" s="176" t="s">
        <v>159</v>
      </c>
      <c r="H787" s="177">
        <v>1</v>
      </c>
      <c r="I787" s="178"/>
      <c r="J787" s="179">
        <f>ROUND(I787*H787,2)</f>
        <v>0</v>
      </c>
      <c r="K787" s="175" t="s">
        <v>160</v>
      </c>
      <c r="L787" s="37"/>
      <c r="M787" s="180" t="s">
        <v>19</v>
      </c>
      <c r="N787" s="181" t="s">
        <v>45</v>
      </c>
      <c r="O787" s="59"/>
      <c r="P787" s="182">
        <f>O787*H787</f>
        <v>0</v>
      </c>
      <c r="Q787" s="182">
        <v>0</v>
      </c>
      <c r="R787" s="182">
        <f>Q787*H787</f>
        <v>0</v>
      </c>
      <c r="S787" s="182">
        <v>0.13100000000000001</v>
      </c>
      <c r="T787" s="183">
        <f>S787*H787</f>
        <v>0.13100000000000001</v>
      </c>
      <c r="AR787" s="16" t="s">
        <v>247</v>
      </c>
      <c r="AT787" s="16" t="s">
        <v>151</v>
      </c>
      <c r="AU787" s="16" t="s">
        <v>84</v>
      </c>
      <c r="AY787" s="16" t="s">
        <v>148</v>
      </c>
      <c r="BE787" s="184">
        <f>IF(N787="základní",J787,0)</f>
        <v>0</v>
      </c>
      <c r="BF787" s="184">
        <f>IF(N787="snížená",J787,0)</f>
        <v>0</v>
      </c>
      <c r="BG787" s="184">
        <f>IF(N787="zákl. přenesená",J787,0)</f>
        <v>0</v>
      </c>
      <c r="BH787" s="184">
        <f>IF(N787="sníž. přenesená",J787,0)</f>
        <v>0</v>
      </c>
      <c r="BI787" s="184">
        <f>IF(N787="nulová",J787,0)</f>
        <v>0</v>
      </c>
      <c r="BJ787" s="16" t="s">
        <v>82</v>
      </c>
      <c r="BK787" s="184">
        <f>ROUND(I787*H787,2)</f>
        <v>0</v>
      </c>
      <c r="BL787" s="16" t="s">
        <v>247</v>
      </c>
      <c r="BM787" s="16" t="s">
        <v>1313</v>
      </c>
    </row>
    <row r="788" spans="2:65" s="1" customFormat="1" ht="29.25">
      <c r="B788" s="33"/>
      <c r="C788" s="34"/>
      <c r="D788" s="185" t="s">
        <v>181</v>
      </c>
      <c r="E788" s="34"/>
      <c r="F788" s="186" t="s">
        <v>1314</v>
      </c>
      <c r="G788" s="34"/>
      <c r="H788" s="34"/>
      <c r="I788" s="102"/>
      <c r="J788" s="34"/>
      <c r="K788" s="34"/>
      <c r="L788" s="37"/>
      <c r="M788" s="187"/>
      <c r="N788" s="59"/>
      <c r="O788" s="59"/>
      <c r="P788" s="59"/>
      <c r="Q788" s="59"/>
      <c r="R788" s="59"/>
      <c r="S788" s="59"/>
      <c r="T788" s="60"/>
      <c r="AT788" s="16" t="s">
        <v>181</v>
      </c>
      <c r="AU788" s="16" t="s">
        <v>84</v>
      </c>
    </row>
    <row r="789" spans="2:65" s="1" customFormat="1" ht="19.5">
      <c r="B789" s="33"/>
      <c r="C789" s="34"/>
      <c r="D789" s="185" t="s">
        <v>162</v>
      </c>
      <c r="E789" s="34"/>
      <c r="F789" s="186" t="s">
        <v>1315</v>
      </c>
      <c r="G789" s="34"/>
      <c r="H789" s="34"/>
      <c r="I789" s="102"/>
      <c r="J789" s="34"/>
      <c r="K789" s="34"/>
      <c r="L789" s="37"/>
      <c r="M789" s="187"/>
      <c r="N789" s="59"/>
      <c r="O789" s="59"/>
      <c r="P789" s="59"/>
      <c r="Q789" s="59"/>
      <c r="R789" s="59"/>
      <c r="S789" s="59"/>
      <c r="T789" s="60"/>
      <c r="AT789" s="16" t="s">
        <v>162</v>
      </c>
      <c r="AU789" s="16" t="s">
        <v>84</v>
      </c>
    </row>
    <row r="790" spans="2:65" s="11" customFormat="1" ht="11.25">
      <c r="B790" s="188"/>
      <c r="C790" s="189"/>
      <c r="D790" s="185" t="s">
        <v>168</v>
      </c>
      <c r="E790" s="190" t="s">
        <v>19</v>
      </c>
      <c r="F790" s="191" t="s">
        <v>1316</v>
      </c>
      <c r="G790" s="189"/>
      <c r="H790" s="190" t="s">
        <v>19</v>
      </c>
      <c r="I790" s="192"/>
      <c r="J790" s="189"/>
      <c r="K790" s="189"/>
      <c r="L790" s="193"/>
      <c r="M790" s="194"/>
      <c r="N790" s="195"/>
      <c r="O790" s="195"/>
      <c r="P790" s="195"/>
      <c r="Q790" s="195"/>
      <c r="R790" s="195"/>
      <c r="S790" s="195"/>
      <c r="T790" s="196"/>
      <c r="AT790" s="197" t="s">
        <v>168</v>
      </c>
      <c r="AU790" s="197" t="s">
        <v>84</v>
      </c>
      <c r="AV790" s="11" t="s">
        <v>82</v>
      </c>
      <c r="AW790" s="11" t="s">
        <v>35</v>
      </c>
      <c r="AX790" s="11" t="s">
        <v>74</v>
      </c>
      <c r="AY790" s="197" t="s">
        <v>148</v>
      </c>
    </row>
    <row r="791" spans="2:65" s="12" customFormat="1" ht="11.25">
      <c r="B791" s="198"/>
      <c r="C791" s="199"/>
      <c r="D791" s="185" t="s">
        <v>168</v>
      </c>
      <c r="E791" s="200" t="s">
        <v>19</v>
      </c>
      <c r="F791" s="201" t="s">
        <v>82</v>
      </c>
      <c r="G791" s="199"/>
      <c r="H791" s="202">
        <v>1</v>
      </c>
      <c r="I791" s="203"/>
      <c r="J791" s="199"/>
      <c r="K791" s="199"/>
      <c r="L791" s="204"/>
      <c r="M791" s="205"/>
      <c r="N791" s="206"/>
      <c r="O791" s="206"/>
      <c r="P791" s="206"/>
      <c r="Q791" s="206"/>
      <c r="R791" s="206"/>
      <c r="S791" s="206"/>
      <c r="T791" s="207"/>
      <c r="AT791" s="208" t="s">
        <v>168</v>
      </c>
      <c r="AU791" s="208" t="s">
        <v>84</v>
      </c>
      <c r="AV791" s="12" t="s">
        <v>84</v>
      </c>
      <c r="AW791" s="12" t="s">
        <v>35</v>
      </c>
      <c r="AX791" s="12" t="s">
        <v>82</v>
      </c>
      <c r="AY791" s="208" t="s">
        <v>148</v>
      </c>
    </row>
    <row r="792" spans="2:65" s="1" customFormat="1" ht="16.5" customHeight="1">
      <c r="B792" s="33"/>
      <c r="C792" s="173" t="s">
        <v>1317</v>
      </c>
      <c r="D792" s="173" t="s">
        <v>151</v>
      </c>
      <c r="E792" s="174" t="s">
        <v>1318</v>
      </c>
      <c r="F792" s="175" t="s">
        <v>1319</v>
      </c>
      <c r="G792" s="176" t="s">
        <v>159</v>
      </c>
      <c r="H792" s="177">
        <v>1</v>
      </c>
      <c r="I792" s="178"/>
      <c r="J792" s="179">
        <f>ROUND(I792*H792,2)</f>
        <v>0</v>
      </c>
      <c r="K792" s="175" t="s">
        <v>160</v>
      </c>
      <c r="L792" s="37"/>
      <c r="M792" s="180" t="s">
        <v>19</v>
      </c>
      <c r="N792" s="181" t="s">
        <v>45</v>
      </c>
      <c r="O792" s="59"/>
      <c r="P792" s="182">
        <f>O792*H792</f>
        <v>0</v>
      </c>
      <c r="Q792" s="182">
        <v>0</v>
      </c>
      <c r="R792" s="182">
        <f>Q792*H792</f>
        <v>0</v>
      </c>
      <c r="S792" s="182">
        <v>0.17399999999999999</v>
      </c>
      <c r="T792" s="183">
        <f>S792*H792</f>
        <v>0.17399999999999999</v>
      </c>
      <c r="AR792" s="16" t="s">
        <v>247</v>
      </c>
      <c r="AT792" s="16" t="s">
        <v>151</v>
      </c>
      <c r="AU792" s="16" t="s">
        <v>84</v>
      </c>
      <c r="AY792" s="16" t="s">
        <v>148</v>
      </c>
      <c r="BE792" s="184">
        <f>IF(N792="základní",J792,0)</f>
        <v>0</v>
      </c>
      <c r="BF792" s="184">
        <f>IF(N792="snížená",J792,0)</f>
        <v>0</v>
      </c>
      <c r="BG792" s="184">
        <f>IF(N792="zákl. přenesená",J792,0)</f>
        <v>0</v>
      </c>
      <c r="BH792" s="184">
        <f>IF(N792="sníž. přenesená",J792,0)</f>
        <v>0</v>
      </c>
      <c r="BI792" s="184">
        <f>IF(N792="nulová",J792,0)</f>
        <v>0</v>
      </c>
      <c r="BJ792" s="16" t="s">
        <v>82</v>
      </c>
      <c r="BK792" s="184">
        <f>ROUND(I792*H792,2)</f>
        <v>0</v>
      </c>
      <c r="BL792" s="16" t="s">
        <v>247</v>
      </c>
      <c r="BM792" s="16" t="s">
        <v>1320</v>
      </c>
    </row>
    <row r="793" spans="2:65" s="1" customFormat="1" ht="29.25">
      <c r="B793" s="33"/>
      <c r="C793" s="34"/>
      <c r="D793" s="185" t="s">
        <v>181</v>
      </c>
      <c r="E793" s="34"/>
      <c r="F793" s="186" t="s">
        <v>1314</v>
      </c>
      <c r="G793" s="34"/>
      <c r="H793" s="34"/>
      <c r="I793" s="102"/>
      <c r="J793" s="34"/>
      <c r="K793" s="34"/>
      <c r="L793" s="37"/>
      <c r="M793" s="187"/>
      <c r="N793" s="59"/>
      <c r="O793" s="59"/>
      <c r="P793" s="59"/>
      <c r="Q793" s="59"/>
      <c r="R793" s="59"/>
      <c r="S793" s="59"/>
      <c r="T793" s="60"/>
      <c r="AT793" s="16" t="s">
        <v>181</v>
      </c>
      <c r="AU793" s="16" t="s">
        <v>84</v>
      </c>
    </row>
    <row r="794" spans="2:65" s="1" customFormat="1" ht="19.5">
      <c r="B794" s="33"/>
      <c r="C794" s="34"/>
      <c r="D794" s="185" t="s">
        <v>162</v>
      </c>
      <c r="E794" s="34"/>
      <c r="F794" s="186" t="s">
        <v>1315</v>
      </c>
      <c r="G794" s="34"/>
      <c r="H794" s="34"/>
      <c r="I794" s="102"/>
      <c r="J794" s="34"/>
      <c r="K794" s="34"/>
      <c r="L794" s="37"/>
      <c r="M794" s="187"/>
      <c r="N794" s="59"/>
      <c r="O794" s="59"/>
      <c r="P794" s="59"/>
      <c r="Q794" s="59"/>
      <c r="R794" s="59"/>
      <c r="S794" s="59"/>
      <c r="T794" s="60"/>
      <c r="AT794" s="16" t="s">
        <v>162</v>
      </c>
      <c r="AU794" s="16" t="s">
        <v>84</v>
      </c>
    </row>
    <row r="795" spans="2:65" s="11" customFormat="1" ht="11.25">
      <c r="B795" s="188"/>
      <c r="C795" s="189"/>
      <c r="D795" s="185" t="s">
        <v>168</v>
      </c>
      <c r="E795" s="190" t="s">
        <v>19</v>
      </c>
      <c r="F795" s="191" t="s">
        <v>1321</v>
      </c>
      <c r="G795" s="189"/>
      <c r="H795" s="190" t="s">
        <v>19</v>
      </c>
      <c r="I795" s="192"/>
      <c r="J795" s="189"/>
      <c r="K795" s="189"/>
      <c r="L795" s="193"/>
      <c r="M795" s="194"/>
      <c r="N795" s="195"/>
      <c r="O795" s="195"/>
      <c r="P795" s="195"/>
      <c r="Q795" s="195"/>
      <c r="R795" s="195"/>
      <c r="S795" s="195"/>
      <c r="T795" s="196"/>
      <c r="AT795" s="197" t="s">
        <v>168</v>
      </c>
      <c r="AU795" s="197" t="s">
        <v>84</v>
      </c>
      <c r="AV795" s="11" t="s">
        <v>82</v>
      </c>
      <c r="AW795" s="11" t="s">
        <v>35</v>
      </c>
      <c r="AX795" s="11" t="s">
        <v>74</v>
      </c>
      <c r="AY795" s="197" t="s">
        <v>148</v>
      </c>
    </row>
    <row r="796" spans="2:65" s="12" customFormat="1" ht="11.25">
      <c r="B796" s="198"/>
      <c r="C796" s="199"/>
      <c r="D796" s="185" t="s">
        <v>168</v>
      </c>
      <c r="E796" s="200" t="s">
        <v>19</v>
      </c>
      <c r="F796" s="201" t="s">
        <v>82</v>
      </c>
      <c r="G796" s="199"/>
      <c r="H796" s="202">
        <v>1</v>
      </c>
      <c r="I796" s="203"/>
      <c r="J796" s="199"/>
      <c r="K796" s="199"/>
      <c r="L796" s="204"/>
      <c r="M796" s="205"/>
      <c r="N796" s="206"/>
      <c r="O796" s="206"/>
      <c r="P796" s="206"/>
      <c r="Q796" s="206"/>
      <c r="R796" s="206"/>
      <c r="S796" s="206"/>
      <c r="T796" s="207"/>
      <c r="AT796" s="208" t="s">
        <v>168</v>
      </c>
      <c r="AU796" s="208" t="s">
        <v>84</v>
      </c>
      <c r="AV796" s="12" t="s">
        <v>84</v>
      </c>
      <c r="AW796" s="12" t="s">
        <v>35</v>
      </c>
      <c r="AX796" s="12" t="s">
        <v>82</v>
      </c>
      <c r="AY796" s="208" t="s">
        <v>148</v>
      </c>
    </row>
    <row r="797" spans="2:65" s="1" customFormat="1" ht="22.5" customHeight="1">
      <c r="B797" s="33"/>
      <c r="C797" s="173" t="s">
        <v>1322</v>
      </c>
      <c r="D797" s="173" t="s">
        <v>151</v>
      </c>
      <c r="E797" s="174" t="s">
        <v>1323</v>
      </c>
      <c r="F797" s="175" t="s">
        <v>1324</v>
      </c>
      <c r="G797" s="176" t="s">
        <v>188</v>
      </c>
      <c r="H797" s="177">
        <v>5.6000000000000001E-2</v>
      </c>
      <c r="I797" s="178"/>
      <c r="J797" s="179">
        <f>ROUND(I797*H797,2)</f>
        <v>0</v>
      </c>
      <c r="K797" s="175" t="s">
        <v>160</v>
      </c>
      <c r="L797" s="37"/>
      <c r="M797" s="180" t="s">
        <v>19</v>
      </c>
      <c r="N797" s="181" t="s">
        <v>45</v>
      </c>
      <c r="O797" s="59"/>
      <c r="P797" s="182">
        <f>O797*H797</f>
        <v>0</v>
      </c>
      <c r="Q797" s="182">
        <v>0</v>
      </c>
      <c r="R797" s="182">
        <f>Q797*H797</f>
        <v>0</v>
      </c>
      <c r="S797" s="182">
        <v>0</v>
      </c>
      <c r="T797" s="183">
        <f>S797*H797</f>
        <v>0</v>
      </c>
      <c r="AR797" s="16" t="s">
        <v>247</v>
      </c>
      <c r="AT797" s="16" t="s">
        <v>151</v>
      </c>
      <c r="AU797" s="16" t="s">
        <v>84</v>
      </c>
      <c r="AY797" s="16" t="s">
        <v>148</v>
      </c>
      <c r="BE797" s="184">
        <f>IF(N797="základní",J797,0)</f>
        <v>0</v>
      </c>
      <c r="BF797" s="184">
        <f>IF(N797="snížená",J797,0)</f>
        <v>0</v>
      </c>
      <c r="BG797" s="184">
        <f>IF(N797="zákl. přenesená",J797,0)</f>
        <v>0</v>
      </c>
      <c r="BH797" s="184">
        <f>IF(N797="sníž. přenesená",J797,0)</f>
        <v>0</v>
      </c>
      <c r="BI797" s="184">
        <f>IF(N797="nulová",J797,0)</f>
        <v>0</v>
      </c>
      <c r="BJ797" s="16" t="s">
        <v>82</v>
      </c>
      <c r="BK797" s="184">
        <f>ROUND(I797*H797,2)</f>
        <v>0</v>
      </c>
      <c r="BL797" s="16" t="s">
        <v>247</v>
      </c>
      <c r="BM797" s="16" t="s">
        <v>1325</v>
      </c>
    </row>
    <row r="798" spans="2:65" s="1" customFormat="1" ht="78">
      <c r="B798" s="33"/>
      <c r="C798" s="34"/>
      <c r="D798" s="185" t="s">
        <v>181</v>
      </c>
      <c r="E798" s="34"/>
      <c r="F798" s="186" t="s">
        <v>1326</v>
      </c>
      <c r="G798" s="34"/>
      <c r="H798" s="34"/>
      <c r="I798" s="102"/>
      <c r="J798" s="34"/>
      <c r="K798" s="34"/>
      <c r="L798" s="37"/>
      <c r="M798" s="187"/>
      <c r="N798" s="59"/>
      <c r="O798" s="59"/>
      <c r="P798" s="59"/>
      <c r="Q798" s="59"/>
      <c r="R798" s="59"/>
      <c r="S798" s="59"/>
      <c r="T798" s="60"/>
      <c r="AT798" s="16" t="s">
        <v>181</v>
      </c>
      <c r="AU798" s="16" t="s">
        <v>84</v>
      </c>
    </row>
    <row r="799" spans="2:65" s="10" customFormat="1" ht="22.9" customHeight="1">
      <c r="B799" s="157"/>
      <c r="C799" s="158"/>
      <c r="D799" s="159" t="s">
        <v>73</v>
      </c>
      <c r="E799" s="171" t="s">
        <v>1327</v>
      </c>
      <c r="F799" s="171" t="s">
        <v>1328</v>
      </c>
      <c r="G799" s="158"/>
      <c r="H799" s="158"/>
      <c r="I799" s="161"/>
      <c r="J799" s="172">
        <f>BK799</f>
        <v>0</v>
      </c>
      <c r="K799" s="158"/>
      <c r="L799" s="163"/>
      <c r="M799" s="164"/>
      <c r="N799" s="165"/>
      <c r="O799" s="165"/>
      <c r="P799" s="166">
        <f>SUM(P800:P885)</f>
        <v>0</v>
      </c>
      <c r="Q799" s="165"/>
      <c r="R799" s="166">
        <f>SUM(R800:R885)</f>
        <v>8.5558943999999979</v>
      </c>
      <c r="S799" s="165"/>
      <c r="T799" s="167">
        <f>SUM(T800:T885)</f>
        <v>9.2807949999999995</v>
      </c>
      <c r="AR799" s="168" t="s">
        <v>84</v>
      </c>
      <c r="AT799" s="169" t="s">
        <v>73</v>
      </c>
      <c r="AU799" s="169" t="s">
        <v>82</v>
      </c>
      <c r="AY799" s="168" t="s">
        <v>148</v>
      </c>
      <c r="BK799" s="170">
        <f>SUM(BK800:BK885)</f>
        <v>0</v>
      </c>
    </row>
    <row r="800" spans="2:65" s="1" customFormat="1" ht="16.5" customHeight="1">
      <c r="B800" s="33"/>
      <c r="C800" s="173" t="s">
        <v>1329</v>
      </c>
      <c r="D800" s="173" t="s">
        <v>151</v>
      </c>
      <c r="E800" s="174" t="s">
        <v>1330</v>
      </c>
      <c r="F800" s="175" t="s">
        <v>1331</v>
      </c>
      <c r="G800" s="176" t="s">
        <v>202</v>
      </c>
      <c r="H800" s="177">
        <v>2</v>
      </c>
      <c r="I800" s="178"/>
      <c r="J800" s="179">
        <f>ROUND(I800*H800,2)</f>
        <v>0</v>
      </c>
      <c r="K800" s="175" t="s">
        <v>19</v>
      </c>
      <c r="L800" s="37"/>
      <c r="M800" s="180" t="s">
        <v>19</v>
      </c>
      <c r="N800" s="181" t="s">
        <v>45</v>
      </c>
      <c r="O800" s="59"/>
      <c r="P800" s="182">
        <f>O800*H800</f>
        <v>0</v>
      </c>
      <c r="Q800" s="182">
        <v>1.2999999999999999E-2</v>
      </c>
      <c r="R800" s="182">
        <f>Q800*H800</f>
        <v>2.5999999999999999E-2</v>
      </c>
      <c r="S800" s="182">
        <v>0</v>
      </c>
      <c r="T800" s="183">
        <f>S800*H800</f>
        <v>0</v>
      </c>
      <c r="AR800" s="16" t="s">
        <v>247</v>
      </c>
      <c r="AT800" s="16" t="s">
        <v>151</v>
      </c>
      <c r="AU800" s="16" t="s">
        <v>84</v>
      </c>
      <c r="AY800" s="16" t="s">
        <v>148</v>
      </c>
      <c r="BE800" s="184">
        <f>IF(N800="základní",J800,0)</f>
        <v>0</v>
      </c>
      <c r="BF800" s="184">
        <f>IF(N800="snížená",J800,0)</f>
        <v>0</v>
      </c>
      <c r="BG800" s="184">
        <f>IF(N800="zákl. přenesená",J800,0)</f>
        <v>0</v>
      </c>
      <c r="BH800" s="184">
        <f>IF(N800="sníž. přenesená",J800,0)</f>
        <v>0</v>
      </c>
      <c r="BI800" s="184">
        <f>IF(N800="nulová",J800,0)</f>
        <v>0</v>
      </c>
      <c r="BJ800" s="16" t="s">
        <v>82</v>
      </c>
      <c r="BK800" s="184">
        <f>ROUND(I800*H800,2)</f>
        <v>0</v>
      </c>
      <c r="BL800" s="16" t="s">
        <v>247</v>
      </c>
      <c r="BM800" s="16" t="s">
        <v>1332</v>
      </c>
    </row>
    <row r="801" spans="2:65" s="1" customFormat="1" ht="19.5">
      <c r="B801" s="33"/>
      <c r="C801" s="34"/>
      <c r="D801" s="185" t="s">
        <v>162</v>
      </c>
      <c r="E801" s="34"/>
      <c r="F801" s="186" t="s">
        <v>1333</v>
      </c>
      <c r="G801" s="34"/>
      <c r="H801" s="34"/>
      <c r="I801" s="102"/>
      <c r="J801" s="34"/>
      <c r="K801" s="34"/>
      <c r="L801" s="37"/>
      <c r="M801" s="187"/>
      <c r="N801" s="59"/>
      <c r="O801" s="59"/>
      <c r="P801" s="59"/>
      <c r="Q801" s="59"/>
      <c r="R801" s="59"/>
      <c r="S801" s="59"/>
      <c r="T801" s="60"/>
      <c r="AT801" s="16" t="s">
        <v>162</v>
      </c>
      <c r="AU801" s="16" t="s">
        <v>84</v>
      </c>
    </row>
    <row r="802" spans="2:65" s="1" customFormat="1" ht="16.5" customHeight="1">
      <c r="B802" s="33"/>
      <c r="C802" s="173" t="s">
        <v>1334</v>
      </c>
      <c r="D802" s="173" t="s">
        <v>151</v>
      </c>
      <c r="E802" s="174" t="s">
        <v>1335</v>
      </c>
      <c r="F802" s="175" t="s">
        <v>1336</v>
      </c>
      <c r="G802" s="176" t="s">
        <v>202</v>
      </c>
      <c r="H802" s="177">
        <v>18</v>
      </c>
      <c r="I802" s="178"/>
      <c r="J802" s="179">
        <f>ROUND(I802*H802,2)</f>
        <v>0</v>
      </c>
      <c r="K802" s="175" t="s">
        <v>19</v>
      </c>
      <c r="L802" s="37"/>
      <c r="M802" s="180" t="s">
        <v>19</v>
      </c>
      <c r="N802" s="181" t="s">
        <v>45</v>
      </c>
      <c r="O802" s="59"/>
      <c r="P802" s="182">
        <f>O802*H802</f>
        <v>0</v>
      </c>
      <c r="Q802" s="182">
        <v>0.01</v>
      </c>
      <c r="R802" s="182">
        <f>Q802*H802</f>
        <v>0.18</v>
      </c>
      <c r="S802" s="182">
        <v>0</v>
      </c>
      <c r="T802" s="183">
        <f>S802*H802</f>
        <v>0</v>
      </c>
      <c r="AR802" s="16" t="s">
        <v>247</v>
      </c>
      <c r="AT802" s="16" t="s">
        <v>151</v>
      </c>
      <c r="AU802" s="16" t="s">
        <v>84</v>
      </c>
      <c r="AY802" s="16" t="s">
        <v>148</v>
      </c>
      <c r="BE802" s="184">
        <f>IF(N802="základní",J802,0)</f>
        <v>0</v>
      </c>
      <c r="BF802" s="184">
        <f>IF(N802="snížená",J802,0)</f>
        <v>0</v>
      </c>
      <c r="BG802" s="184">
        <f>IF(N802="zákl. přenesená",J802,0)</f>
        <v>0</v>
      </c>
      <c r="BH802" s="184">
        <f>IF(N802="sníž. přenesená",J802,0)</f>
        <v>0</v>
      </c>
      <c r="BI802" s="184">
        <f>IF(N802="nulová",J802,0)</f>
        <v>0</v>
      </c>
      <c r="BJ802" s="16" t="s">
        <v>82</v>
      </c>
      <c r="BK802" s="184">
        <f>ROUND(I802*H802,2)</f>
        <v>0</v>
      </c>
      <c r="BL802" s="16" t="s">
        <v>247</v>
      </c>
      <c r="BM802" s="16" t="s">
        <v>1337</v>
      </c>
    </row>
    <row r="803" spans="2:65" s="1" customFormat="1" ht="19.5">
      <c r="B803" s="33"/>
      <c r="C803" s="34"/>
      <c r="D803" s="185" t="s">
        <v>162</v>
      </c>
      <c r="E803" s="34"/>
      <c r="F803" s="186" t="s">
        <v>1338</v>
      </c>
      <c r="G803" s="34"/>
      <c r="H803" s="34"/>
      <c r="I803" s="102"/>
      <c r="J803" s="34"/>
      <c r="K803" s="34"/>
      <c r="L803" s="37"/>
      <c r="M803" s="187"/>
      <c r="N803" s="59"/>
      <c r="O803" s="59"/>
      <c r="P803" s="59"/>
      <c r="Q803" s="59"/>
      <c r="R803" s="59"/>
      <c r="S803" s="59"/>
      <c r="T803" s="60"/>
      <c r="AT803" s="16" t="s">
        <v>162</v>
      </c>
      <c r="AU803" s="16" t="s">
        <v>84</v>
      </c>
    </row>
    <row r="804" spans="2:65" s="1" customFormat="1" ht="16.5" customHeight="1">
      <c r="B804" s="33"/>
      <c r="C804" s="173" t="s">
        <v>1339</v>
      </c>
      <c r="D804" s="173" t="s">
        <v>151</v>
      </c>
      <c r="E804" s="174" t="s">
        <v>1340</v>
      </c>
      <c r="F804" s="175" t="s">
        <v>1341</v>
      </c>
      <c r="G804" s="176" t="s">
        <v>179</v>
      </c>
      <c r="H804" s="177">
        <v>52.19</v>
      </c>
      <c r="I804" s="178"/>
      <c r="J804" s="179">
        <f>ROUND(I804*H804,2)</f>
        <v>0</v>
      </c>
      <c r="K804" s="175" t="s">
        <v>19</v>
      </c>
      <c r="L804" s="37"/>
      <c r="M804" s="180" t="s">
        <v>19</v>
      </c>
      <c r="N804" s="181" t="s">
        <v>45</v>
      </c>
      <c r="O804" s="59"/>
      <c r="P804" s="182">
        <f>O804*H804</f>
        <v>0</v>
      </c>
      <c r="Q804" s="182">
        <v>0</v>
      </c>
      <c r="R804" s="182">
        <f>Q804*H804</f>
        <v>0</v>
      </c>
      <c r="S804" s="182">
        <v>0</v>
      </c>
      <c r="T804" s="183">
        <f>S804*H804</f>
        <v>0</v>
      </c>
      <c r="AR804" s="16" t="s">
        <v>247</v>
      </c>
      <c r="AT804" s="16" t="s">
        <v>151</v>
      </c>
      <c r="AU804" s="16" t="s">
        <v>84</v>
      </c>
      <c r="AY804" s="16" t="s">
        <v>148</v>
      </c>
      <c r="BE804" s="184">
        <f>IF(N804="základní",J804,0)</f>
        <v>0</v>
      </c>
      <c r="BF804" s="184">
        <f>IF(N804="snížená",J804,0)</f>
        <v>0</v>
      </c>
      <c r="BG804" s="184">
        <f>IF(N804="zákl. přenesená",J804,0)</f>
        <v>0</v>
      </c>
      <c r="BH804" s="184">
        <f>IF(N804="sníž. přenesená",J804,0)</f>
        <v>0</v>
      </c>
      <c r="BI804" s="184">
        <f>IF(N804="nulová",J804,0)</f>
        <v>0</v>
      </c>
      <c r="BJ804" s="16" t="s">
        <v>82</v>
      </c>
      <c r="BK804" s="184">
        <f>ROUND(I804*H804,2)</f>
        <v>0</v>
      </c>
      <c r="BL804" s="16" t="s">
        <v>247</v>
      </c>
      <c r="BM804" s="16" t="s">
        <v>1342</v>
      </c>
    </row>
    <row r="805" spans="2:65" s="1" customFormat="1" ht="19.5">
      <c r="B805" s="33"/>
      <c r="C805" s="34"/>
      <c r="D805" s="185" t="s">
        <v>162</v>
      </c>
      <c r="E805" s="34"/>
      <c r="F805" s="186" t="s">
        <v>1343</v>
      </c>
      <c r="G805" s="34"/>
      <c r="H805" s="34"/>
      <c r="I805" s="102"/>
      <c r="J805" s="34"/>
      <c r="K805" s="34"/>
      <c r="L805" s="37"/>
      <c r="M805" s="187"/>
      <c r="N805" s="59"/>
      <c r="O805" s="59"/>
      <c r="P805" s="59"/>
      <c r="Q805" s="59"/>
      <c r="R805" s="59"/>
      <c r="S805" s="59"/>
      <c r="T805" s="60"/>
      <c r="AT805" s="16" t="s">
        <v>162</v>
      </c>
      <c r="AU805" s="16" t="s">
        <v>84</v>
      </c>
    </row>
    <row r="806" spans="2:65" s="11" customFormat="1" ht="11.25">
      <c r="B806" s="188"/>
      <c r="C806" s="189"/>
      <c r="D806" s="185" t="s">
        <v>168</v>
      </c>
      <c r="E806" s="190" t="s">
        <v>19</v>
      </c>
      <c r="F806" s="191" t="s">
        <v>1344</v>
      </c>
      <c r="G806" s="189"/>
      <c r="H806" s="190" t="s">
        <v>19</v>
      </c>
      <c r="I806" s="192"/>
      <c r="J806" s="189"/>
      <c r="K806" s="189"/>
      <c r="L806" s="193"/>
      <c r="M806" s="194"/>
      <c r="N806" s="195"/>
      <c r="O806" s="195"/>
      <c r="P806" s="195"/>
      <c r="Q806" s="195"/>
      <c r="R806" s="195"/>
      <c r="S806" s="195"/>
      <c r="T806" s="196"/>
      <c r="AT806" s="197" t="s">
        <v>168</v>
      </c>
      <c r="AU806" s="197" t="s">
        <v>84</v>
      </c>
      <c r="AV806" s="11" t="s">
        <v>82</v>
      </c>
      <c r="AW806" s="11" t="s">
        <v>35</v>
      </c>
      <c r="AX806" s="11" t="s">
        <v>74</v>
      </c>
      <c r="AY806" s="197" t="s">
        <v>148</v>
      </c>
    </row>
    <row r="807" spans="2:65" s="12" customFormat="1" ht="11.25">
      <c r="B807" s="198"/>
      <c r="C807" s="199"/>
      <c r="D807" s="185" t="s">
        <v>168</v>
      </c>
      <c r="E807" s="200" t="s">
        <v>19</v>
      </c>
      <c r="F807" s="201" t="s">
        <v>1345</v>
      </c>
      <c r="G807" s="199"/>
      <c r="H807" s="202">
        <v>52.19</v>
      </c>
      <c r="I807" s="203"/>
      <c r="J807" s="199"/>
      <c r="K807" s="199"/>
      <c r="L807" s="204"/>
      <c r="M807" s="205"/>
      <c r="N807" s="206"/>
      <c r="O807" s="206"/>
      <c r="P807" s="206"/>
      <c r="Q807" s="206"/>
      <c r="R807" s="206"/>
      <c r="S807" s="206"/>
      <c r="T807" s="207"/>
      <c r="AT807" s="208" t="s">
        <v>168</v>
      </c>
      <c r="AU807" s="208" t="s">
        <v>84</v>
      </c>
      <c r="AV807" s="12" t="s">
        <v>84</v>
      </c>
      <c r="AW807" s="12" t="s">
        <v>35</v>
      </c>
      <c r="AX807" s="12" t="s">
        <v>82</v>
      </c>
      <c r="AY807" s="208" t="s">
        <v>148</v>
      </c>
    </row>
    <row r="808" spans="2:65" s="1" customFormat="1" ht="16.5" customHeight="1">
      <c r="B808" s="33"/>
      <c r="C808" s="173" t="s">
        <v>1346</v>
      </c>
      <c r="D808" s="173" t="s">
        <v>151</v>
      </c>
      <c r="E808" s="174" t="s">
        <v>1347</v>
      </c>
      <c r="F808" s="175" t="s">
        <v>1348</v>
      </c>
      <c r="G808" s="176" t="s">
        <v>202</v>
      </c>
      <c r="H808" s="177">
        <v>23.65</v>
      </c>
      <c r="I808" s="178"/>
      <c r="J808" s="179">
        <f>ROUND(I808*H808,2)</f>
        <v>0</v>
      </c>
      <c r="K808" s="175" t="s">
        <v>19</v>
      </c>
      <c r="L808" s="37"/>
      <c r="M808" s="180" t="s">
        <v>19</v>
      </c>
      <c r="N808" s="181" t="s">
        <v>45</v>
      </c>
      <c r="O808" s="59"/>
      <c r="P808" s="182">
        <f>O808*H808</f>
        <v>0</v>
      </c>
      <c r="Q808" s="182">
        <v>0</v>
      </c>
      <c r="R808" s="182">
        <f>Q808*H808</f>
        <v>0</v>
      </c>
      <c r="S808" s="182">
        <v>0</v>
      </c>
      <c r="T808" s="183">
        <f>S808*H808</f>
        <v>0</v>
      </c>
      <c r="AR808" s="16" t="s">
        <v>247</v>
      </c>
      <c r="AT808" s="16" t="s">
        <v>151</v>
      </c>
      <c r="AU808" s="16" t="s">
        <v>84</v>
      </c>
      <c r="AY808" s="16" t="s">
        <v>148</v>
      </c>
      <c r="BE808" s="184">
        <f>IF(N808="základní",J808,0)</f>
        <v>0</v>
      </c>
      <c r="BF808" s="184">
        <f>IF(N808="snížená",J808,0)</f>
        <v>0</v>
      </c>
      <c r="BG808" s="184">
        <f>IF(N808="zákl. přenesená",J808,0)</f>
        <v>0</v>
      </c>
      <c r="BH808" s="184">
        <f>IF(N808="sníž. přenesená",J808,0)</f>
        <v>0</v>
      </c>
      <c r="BI808" s="184">
        <f>IF(N808="nulová",J808,0)</f>
        <v>0</v>
      </c>
      <c r="BJ808" s="16" t="s">
        <v>82</v>
      </c>
      <c r="BK808" s="184">
        <f>ROUND(I808*H808,2)</f>
        <v>0</v>
      </c>
      <c r="BL808" s="16" t="s">
        <v>247</v>
      </c>
      <c r="BM808" s="16" t="s">
        <v>1349</v>
      </c>
    </row>
    <row r="809" spans="2:65" s="1" customFormat="1" ht="16.5" customHeight="1">
      <c r="B809" s="33"/>
      <c r="C809" s="173" t="s">
        <v>1350</v>
      </c>
      <c r="D809" s="173" t="s">
        <v>151</v>
      </c>
      <c r="E809" s="174" t="s">
        <v>1351</v>
      </c>
      <c r="F809" s="175" t="s">
        <v>1352</v>
      </c>
      <c r="G809" s="176" t="s">
        <v>159</v>
      </c>
      <c r="H809" s="177">
        <v>7</v>
      </c>
      <c r="I809" s="178"/>
      <c r="J809" s="179">
        <f>ROUND(I809*H809,2)</f>
        <v>0</v>
      </c>
      <c r="K809" s="175" t="s">
        <v>160</v>
      </c>
      <c r="L809" s="37"/>
      <c r="M809" s="180" t="s">
        <v>19</v>
      </c>
      <c r="N809" s="181" t="s">
        <v>45</v>
      </c>
      <c r="O809" s="59"/>
      <c r="P809" s="182">
        <f>O809*H809</f>
        <v>0</v>
      </c>
      <c r="Q809" s="182">
        <v>0</v>
      </c>
      <c r="R809" s="182">
        <f>Q809*H809</f>
        <v>0</v>
      </c>
      <c r="S809" s="182">
        <v>0</v>
      </c>
      <c r="T809" s="183">
        <f>S809*H809</f>
        <v>0</v>
      </c>
      <c r="AR809" s="16" t="s">
        <v>247</v>
      </c>
      <c r="AT809" s="16" t="s">
        <v>151</v>
      </c>
      <c r="AU809" s="16" t="s">
        <v>84</v>
      </c>
      <c r="AY809" s="16" t="s">
        <v>148</v>
      </c>
      <c r="BE809" s="184">
        <f>IF(N809="základní",J809,0)</f>
        <v>0</v>
      </c>
      <c r="BF809" s="184">
        <f>IF(N809="snížená",J809,0)</f>
        <v>0</v>
      </c>
      <c r="BG809" s="184">
        <f>IF(N809="zákl. přenesená",J809,0)</f>
        <v>0</v>
      </c>
      <c r="BH809" s="184">
        <f>IF(N809="sníž. přenesená",J809,0)</f>
        <v>0</v>
      </c>
      <c r="BI809" s="184">
        <f>IF(N809="nulová",J809,0)</f>
        <v>0</v>
      </c>
      <c r="BJ809" s="16" t="s">
        <v>82</v>
      </c>
      <c r="BK809" s="184">
        <f>ROUND(I809*H809,2)</f>
        <v>0</v>
      </c>
      <c r="BL809" s="16" t="s">
        <v>247</v>
      </c>
      <c r="BM809" s="16" t="s">
        <v>1353</v>
      </c>
    </row>
    <row r="810" spans="2:65" s="1" customFormat="1" ht="185.25">
      <c r="B810" s="33"/>
      <c r="C810" s="34"/>
      <c r="D810" s="185" t="s">
        <v>181</v>
      </c>
      <c r="E810" s="34"/>
      <c r="F810" s="186" t="s">
        <v>1354</v>
      </c>
      <c r="G810" s="34"/>
      <c r="H810" s="34"/>
      <c r="I810" s="102"/>
      <c r="J810" s="34"/>
      <c r="K810" s="34"/>
      <c r="L810" s="37"/>
      <c r="M810" s="187"/>
      <c r="N810" s="59"/>
      <c r="O810" s="59"/>
      <c r="P810" s="59"/>
      <c r="Q810" s="59"/>
      <c r="R810" s="59"/>
      <c r="S810" s="59"/>
      <c r="T810" s="60"/>
      <c r="AT810" s="16" t="s">
        <v>181</v>
      </c>
      <c r="AU810" s="16" t="s">
        <v>84</v>
      </c>
    </row>
    <row r="811" spans="2:65" s="1" customFormat="1" ht="22.5" customHeight="1">
      <c r="B811" s="33"/>
      <c r="C811" s="173" t="s">
        <v>1355</v>
      </c>
      <c r="D811" s="173" t="s">
        <v>151</v>
      </c>
      <c r="E811" s="174" t="s">
        <v>1356</v>
      </c>
      <c r="F811" s="175" t="s">
        <v>1357</v>
      </c>
      <c r="G811" s="176" t="s">
        <v>202</v>
      </c>
      <c r="H811" s="177">
        <v>2.4</v>
      </c>
      <c r="I811" s="178"/>
      <c r="J811" s="179">
        <f>ROUND(I811*H811,2)</f>
        <v>0</v>
      </c>
      <c r="K811" s="175" t="s">
        <v>160</v>
      </c>
      <c r="L811" s="37"/>
      <c r="M811" s="180" t="s">
        <v>19</v>
      </c>
      <c r="N811" s="181" t="s">
        <v>45</v>
      </c>
      <c r="O811" s="59"/>
      <c r="P811" s="182">
        <f>O811*H811</f>
        <v>0</v>
      </c>
      <c r="Q811" s="182">
        <v>1.1E-4</v>
      </c>
      <c r="R811" s="182">
        <f>Q811*H811</f>
        <v>2.6400000000000002E-4</v>
      </c>
      <c r="S811" s="182">
        <v>0</v>
      </c>
      <c r="T811" s="183">
        <f>S811*H811</f>
        <v>0</v>
      </c>
      <c r="AR811" s="16" t="s">
        <v>247</v>
      </c>
      <c r="AT811" s="16" t="s">
        <v>151</v>
      </c>
      <c r="AU811" s="16" t="s">
        <v>84</v>
      </c>
      <c r="AY811" s="16" t="s">
        <v>148</v>
      </c>
      <c r="BE811" s="184">
        <f>IF(N811="základní",J811,0)</f>
        <v>0</v>
      </c>
      <c r="BF811" s="184">
        <f>IF(N811="snížená",J811,0)</f>
        <v>0</v>
      </c>
      <c r="BG811" s="184">
        <f>IF(N811="zákl. přenesená",J811,0)</f>
        <v>0</v>
      </c>
      <c r="BH811" s="184">
        <f>IF(N811="sníž. přenesená",J811,0)</f>
        <v>0</v>
      </c>
      <c r="BI811" s="184">
        <f>IF(N811="nulová",J811,0)</f>
        <v>0</v>
      </c>
      <c r="BJ811" s="16" t="s">
        <v>82</v>
      </c>
      <c r="BK811" s="184">
        <f>ROUND(I811*H811,2)</f>
        <v>0</v>
      </c>
      <c r="BL811" s="16" t="s">
        <v>247</v>
      </c>
      <c r="BM811" s="16" t="s">
        <v>1358</v>
      </c>
    </row>
    <row r="812" spans="2:65" s="1" customFormat="1" ht="87.75">
      <c r="B812" s="33"/>
      <c r="C812" s="34"/>
      <c r="D812" s="185" t="s">
        <v>181</v>
      </c>
      <c r="E812" s="34"/>
      <c r="F812" s="186" t="s">
        <v>1359</v>
      </c>
      <c r="G812" s="34"/>
      <c r="H812" s="34"/>
      <c r="I812" s="102"/>
      <c r="J812" s="34"/>
      <c r="K812" s="34"/>
      <c r="L812" s="37"/>
      <c r="M812" s="187"/>
      <c r="N812" s="59"/>
      <c r="O812" s="59"/>
      <c r="P812" s="59"/>
      <c r="Q812" s="59"/>
      <c r="R812" s="59"/>
      <c r="S812" s="59"/>
      <c r="T812" s="60"/>
      <c r="AT812" s="16" t="s">
        <v>181</v>
      </c>
      <c r="AU812" s="16" t="s">
        <v>84</v>
      </c>
    </row>
    <row r="813" spans="2:65" s="12" customFormat="1" ht="11.25">
      <c r="B813" s="198"/>
      <c r="C813" s="199"/>
      <c r="D813" s="185" t="s">
        <v>168</v>
      </c>
      <c r="E813" s="200" t="s">
        <v>19</v>
      </c>
      <c r="F813" s="201" t="s">
        <v>1360</v>
      </c>
      <c r="G813" s="199"/>
      <c r="H813" s="202">
        <v>2.4</v>
      </c>
      <c r="I813" s="203"/>
      <c r="J813" s="199"/>
      <c r="K813" s="199"/>
      <c r="L813" s="204"/>
      <c r="M813" s="205"/>
      <c r="N813" s="206"/>
      <c r="O813" s="206"/>
      <c r="P813" s="206"/>
      <c r="Q813" s="206"/>
      <c r="R813" s="206"/>
      <c r="S813" s="206"/>
      <c r="T813" s="207"/>
      <c r="AT813" s="208" t="s">
        <v>168</v>
      </c>
      <c r="AU813" s="208" t="s">
        <v>84</v>
      </c>
      <c r="AV813" s="12" t="s">
        <v>84</v>
      </c>
      <c r="AW813" s="12" t="s">
        <v>35</v>
      </c>
      <c r="AX813" s="12" t="s">
        <v>82</v>
      </c>
      <c r="AY813" s="208" t="s">
        <v>148</v>
      </c>
    </row>
    <row r="814" spans="2:65" s="1" customFormat="1" ht="16.5" customHeight="1">
      <c r="B814" s="33"/>
      <c r="C814" s="173" t="s">
        <v>1361</v>
      </c>
      <c r="D814" s="173" t="s">
        <v>151</v>
      </c>
      <c r="E814" s="174" t="s">
        <v>1362</v>
      </c>
      <c r="F814" s="175" t="s">
        <v>1363</v>
      </c>
      <c r="G814" s="176" t="s">
        <v>179</v>
      </c>
      <c r="H814" s="177">
        <v>798.23</v>
      </c>
      <c r="I814" s="178"/>
      <c r="J814" s="179">
        <f>ROUND(I814*H814,2)</f>
        <v>0</v>
      </c>
      <c r="K814" s="175" t="s">
        <v>160</v>
      </c>
      <c r="L814" s="37"/>
      <c r="M814" s="180" t="s">
        <v>19</v>
      </c>
      <c r="N814" s="181" t="s">
        <v>45</v>
      </c>
      <c r="O814" s="59"/>
      <c r="P814" s="182">
        <f>O814*H814</f>
        <v>0</v>
      </c>
      <c r="Q814" s="182">
        <v>2.7999999999999998E-4</v>
      </c>
      <c r="R814" s="182">
        <f>Q814*H814</f>
        <v>0.22350439999999999</v>
      </c>
      <c r="S814" s="182">
        <v>0</v>
      </c>
      <c r="T814" s="183">
        <f>S814*H814</f>
        <v>0</v>
      </c>
      <c r="AR814" s="16" t="s">
        <v>247</v>
      </c>
      <c r="AT814" s="16" t="s">
        <v>151</v>
      </c>
      <c r="AU814" s="16" t="s">
        <v>84</v>
      </c>
      <c r="AY814" s="16" t="s">
        <v>148</v>
      </c>
      <c r="BE814" s="184">
        <f>IF(N814="základní",J814,0)</f>
        <v>0</v>
      </c>
      <c r="BF814" s="184">
        <f>IF(N814="snížená",J814,0)</f>
        <v>0</v>
      </c>
      <c r="BG814" s="184">
        <f>IF(N814="zákl. přenesená",J814,0)</f>
        <v>0</v>
      </c>
      <c r="BH814" s="184">
        <f>IF(N814="sníž. přenesená",J814,0)</f>
        <v>0</v>
      </c>
      <c r="BI814" s="184">
        <f>IF(N814="nulová",J814,0)</f>
        <v>0</v>
      </c>
      <c r="BJ814" s="16" t="s">
        <v>82</v>
      </c>
      <c r="BK814" s="184">
        <f>ROUND(I814*H814,2)</f>
        <v>0</v>
      </c>
      <c r="BL814" s="16" t="s">
        <v>247</v>
      </c>
      <c r="BM814" s="16" t="s">
        <v>1364</v>
      </c>
    </row>
    <row r="815" spans="2:65" s="1" customFormat="1" ht="48.75">
      <c r="B815" s="33"/>
      <c r="C815" s="34"/>
      <c r="D815" s="185" t="s">
        <v>181</v>
      </c>
      <c r="E815" s="34"/>
      <c r="F815" s="186" t="s">
        <v>1365</v>
      </c>
      <c r="G815" s="34"/>
      <c r="H815" s="34"/>
      <c r="I815" s="102"/>
      <c r="J815" s="34"/>
      <c r="K815" s="34"/>
      <c r="L815" s="37"/>
      <c r="M815" s="187"/>
      <c r="N815" s="59"/>
      <c r="O815" s="59"/>
      <c r="P815" s="59"/>
      <c r="Q815" s="59"/>
      <c r="R815" s="59"/>
      <c r="S815" s="59"/>
      <c r="T815" s="60"/>
      <c r="AT815" s="16" t="s">
        <v>181</v>
      </c>
      <c r="AU815" s="16" t="s">
        <v>84</v>
      </c>
    </row>
    <row r="816" spans="2:65" s="11" customFormat="1" ht="11.25">
      <c r="B816" s="188"/>
      <c r="C816" s="189"/>
      <c r="D816" s="185" t="s">
        <v>168</v>
      </c>
      <c r="E816" s="190" t="s">
        <v>19</v>
      </c>
      <c r="F816" s="191" t="s">
        <v>1366</v>
      </c>
      <c r="G816" s="189"/>
      <c r="H816" s="190" t="s">
        <v>19</v>
      </c>
      <c r="I816" s="192"/>
      <c r="J816" s="189"/>
      <c r="K816" s="189"/>
      <c r="L816" s="193"/>
      <c r="M816" s="194"/>
      <c r="N816" s="195"/>
      <c r="O816" s="195"/>
      <c r="P816" s="195"/>
      <c r="Q816" s="195"/>
      <c r="R816" s="195"/>
      <c r="S816" s="195"/>
      <c r="T816" s="196"/>
      <c r="AT816" s="197" t="s">
        <v>168</v>
      </c>
      <c r="AU816" s="197" t="s">
        <v>84</v>
      </c>
      <c r="AV816" s="11" t="s">
        <v>82</v>
      </c>
      <c r="AW816" s="11" t="s">
        <v>35</v>
      </c>
      <c r="AX816" s="11" t="s">
        <v>74</v>
      </c>
      <c r="AY816" s="197" t="s">
        <v>148</v>
      </c>
    </row>
    <row r="817" spans="2:65" s="12" customFormat="1" ht="11.25">
      <c r="B817" s="198"/>
      <c r="C817" s="199"/>
      <c r="D817" s="185" t="s">
        <v>168</v>
      </c>
      <c r="E817" s="200" t="s">
        <v>19</v>
      </c>
      <c r="F817" s="201" t="s">
        <v>1367</v>
      </c>
      <c r="G817" s="199"/>
      <c r="H817" s="202">
        <v>798.23</v>
      </c>
      <c r="I817" s="203"/>
      <c r="J817" s="199"/>
      <c r="K817" s="199"/>
      <c r="L817" s="204"/>
      <c r="M817" s="205"/>
      <c r="N817" s="206"/>
      <c r="O817" s="206"/>
      <c r="P817" s="206"/>
      <c r="Q817" s="206"/>
      <c r="R817" s="206"/>
      <c r="S817" s="206"/>
      <c r="T817" s="207"/>
      <c r="AT817" s="208" t="s">
        <v>168</v>
      </c>
      <c r="AU817" s="208" t="s">
        <v>84</v>
      </c>
      <c r="AV817" s="12" t="s">
        <v>84</v>
      </c>
      <c r="AW817" s="12" t="s">
        <v>35</v>
      </c>
      <c r="AX817" s="12" t="s">
        <v>82</v>
      </c>
      <c r="AY817" s="208" t="s">
        <v>148</v>
      </c>
    </row>
    <row r="818" spans="2:65" s="1" customFormat="1" ht="16.5" customHeight="1">
      <c r="B818" s="33"/>
      <c r="C818" s="220" t="s">
        <v>1368</v>
      </c>
      <c r="D818" s="220" t="s">
        <v>491</v>
      </c>
      <c r="E818" s="221" t="s">
        <v>1369</v>
      </c>
      <c r="F818" s="222" t="s">
        <v>1370</v>
      </c>
      <c r="G818" s="223" t="s">
        <v>179</v>
      </c>
      <c r="H818" s="224">
        <v>798.23</v>
      </c>
      <c r="I818" s="225"/>
      <c r="J818" s="226">
        <f>ROUND(I818*H818,2)</f>
        <v>0</v>
      </c>
      <c r="K818" s="222" t="s">
        <v>19</v>
      </c>
      <c r="L818" s="227"/>
      <c r="M818" s="228" t="s">
        <v>19</v>
      </c>
      <c r="N818" s="229" t="s">
        <v>45</v>
      </c>
      <c r="O818" s="59"/>
      <c r="P818" s="182">
        <f>O818*H818</f>
        <v>0</v>
      </c>
      <c r="Q818" s="182">
        <v>9.5399999999999999E-3</v>
      </c>
      <c r="R818" s="182">
        <f>Q818*H818</f>
        <v>7.6151141999999998</v>
      </c>
      <c r="S818" s="182">
        <v>0</v>
      </c>
      <c r="T818" s="183">
        <f>S818*H818</f>
        <v>0</v>
      </c>
      <c r="AR818" s="16" t="s">
        <v>382</v>
      </c>
      <c r="AT818" s="16" t="s">
        <v>491</v>
      </c>
      <c r="AU818" s="16" t="s">
        <v>84</v>
      </c>
      <c r="AY818" s="16" t="s">
        <v>148</v>
      </c>
      <c r="BE818" s="184">
        <f>IF(N818="základní",J818,0)</f>
        <v>0</v>
      </c>
      <c r="BF818" s="184">
        <f>IF(N818="snížená",J818,0)</f>
        <v>0</v>
      </c>
      <c r="BG818" s="184">
        <f>IF(N818="zákl. přenesená",J818,0)</f>
        <v>0</v>
      </c>
      <c r="BH818" s="184">
        <f>IF(N818="sníž. přenesená",J818,0)</f>
        <v>0</v>
      </c>
      <c r="BI818" s="184">
        <f>IF(N818="nulová",J818,0)</f>
        <v>0</v>
      </c>
      <c r="BJ818" s="16" t="s">
        <v>82</v>
      </c>
      <c r="BK818" s="184">
        <f>ROUND(I818*H818,2)</f>
        <v>0</v>
      </c>
      <c r="BL818" s="16" t="s">
        <v>247</v>
      </c>
      <c r="BM818" s="16" t="s">
        <v>1371</v>
      </c>
    </row>
    <row r="819" spans="2:65" s="1" customFormat="1" ht="16.5" customHeight="1">
      <c r="B819" s="33"/>
      <c r="C819" s="173" t="s">
        <v>1372</v>
      </c>
      <c r="D819" s="173" t="s">
        <v>151</v>
      </c>
      <c r="E819" s="174" t="s">
        <v>1373</v>
      </c>
      <c r="F819" s="175" t="s">
        <v>1374</v>
      </c>
      <c r="G819" s="176" t="s">
        <v>179</v>
      </c>
      <c r="H819" s="177">
        <v>7.4379999999999997</v>
      </c>
      <c r="I819" s="178"/>
      <c r="J819" s="179">
        <f>ROUND(I819*H819,2)</f>
        <v>0</v>
      </c>
      <c r="K819" s="175" t="s">
        <v>160</v>
      </c>
      <c r="L819" s="37"/>
      <c r="M819" s="180" t="s">
        <v>19</v>
      </c>
      <c r="N819" s="181" t="s">
        <v>45</v>
      </c>
      <c r="O819" s="59"/>
      <c r="P819" s="182">
        <f>O819*H819</f>
        <v>0</v>
      </c>
      <c r="Q819" s="182">
        <v>1E-4</v>
      </c>
      <c r="R819" s="182">
        <f>Q819*H819</f>
        <v>7.4379999999999997E-4</v>
      </c>
      <c r="S819" s="182">
        <v>0</v>
      </c>
      <c r="T819" s="183">
        <f>S819*H819</f>
        <v>0</v>
      </c>
      <c r="AR819" s="16" t="s">
        <v>247</v>
      </c>
      <c r="AT819" s="16" t="s">
        <v>151</v>
      </c>
      <c r="AU819" s="16" t="s">
        <v>84</v>
      </c>
      <c r="AY819" s="16" t="s">
        <v>148</v>
      </c>
      <c r="BE819" s="184">
        <f>IF(N819="základní",J819,0)</f>
        <v>0</v>
      </c>
      <c r="BF819" s="184">
        <f>IF(N819="snížená",J819,0)</f>
        <v>0</v>
      </c>
      <c r="BG819" s="184">
        <f>IF(N819="zákl. přenesená",J819,0)</f>
        <v>0</v>
      </c>
      <c r="BH819" s="184">
        <f>IF(N819="sníž. přenesená",J819,0)</f>
        <v>0</v>
      </c>
      <c r="BI819" s="184">
        <f>IF(N819="nulová",J819,0)</f>
        <v>0</v>
      </c>
      <c r="BJ819" s="16" t="s">
        <v>82</v>
      </c>
      <c r="BK819" s="184">
        <f>ROUND(I819*H819,2)</f>
        <v>0</v>
      </c>
      <c r="BL819" s="16" t="s">
        <v>247</v>
      </c>
      <c r="BM819" s="16" t="s">
        <v>1375</v>
      </c>
    </row>
    <row r="820" spans="2:65" s="1" customFormat="1" ht="48.75">
      <c r="B820" s="33"/>
      <c r="C820" s="34"/>
      <c r="D820" s="185" t="s">
        <v>181</v>
      </c>
      <c r="E820" s="34"/>
      <c r="F820" s="186" t="s">
        <v>1365</v>
      </c>
      <c r="G820" s="34"/>
      <c r="H820" s="34"/>
      <c r="I820" s="102"/>
      <c r="J820" s="34"/>
      <c r="K820" s="34"/>
      <c r="L820" s="37"/>
      <c r="M820" s="187"/>
      <c r="N820" s="59"/>
      <c r="O820" s="59"/>
      <c r="P820" s="59"/>
      <c r="Q820" s="59"/>
      <c r="R820" s="59"/>
      <c r="S820" s="59"/>
      <c r="T820" s="60"/>
      <c r="AT820" s="16" t="s">
        <v>181</v>
      </c>
      <c r="AU820" s="16" t="s">
        <v>84</v>
      </c>
    </row>
    <row r="821" spans="2:65" s="1" customFormat="1" ht="19.5">
      <c r="B821" s="33"/>
      <c r="C821" s="34"/>
      <c r="D821" s="185" t="s">
        <v>162</v>
      </c>
      <c r="E821" s="34"/>
      <c r="F821" s="186" t="s">
        <v>1376</v>
      </c>
      <c r="G821" s="34"/>
      <c r="H821" s="34"/>
      <c r="I821" s="102"/>
      <c r="J821" s="34"/>
      <c r="K821" s="34"/>
      <c r="L821" s="37"/>
      <c r="M821" s="187"/>
      <c r="N821" s="59"/>
      <c r="O821" s="59"/>
      <c r="P821" s="59"/>
      <c r="Q821" s="59"/>
      <c r="R821" s="59"/>
      <c r="S821" s="59"/>
      <c r="T821" s="60"/>
      <c r="AT821" s="16" t="s">
        <v>162</v>
      </c>
      <c r="AU821" s="16" t="s">
        <v>84</v>
      </c>
    </row>
    <row r="822" spans="2:65" s="11" customFormat="1" ht="11.25">
      <c r="B822" s="188"/>
      <c r="C822" s="189"/>
      <c r="D822" s="185" t="s">
        <v>168</v>
      </c>
      <c r="E822" s="190" t="s">
        <v>19</v>
      </c>
      <c r="F822" s="191" t="s">
        <v>1377</v>
      </c>
      <c r="G822" s="189"/>
      <c r="H822" s="190" t="s">
        <v>19</v>
      </c>
      <c r="I822" s="192"/>
      <c r="J822" s="189"/>
      <c r="K822" s="189"/>
      <c r="L822" s="193"/>
      <c r="M822" s="194"/>
      <c r="N822" s="195"/>
      <c r="O822" s="195"/>
      <c r="P822" s="195"/>
      <c r="Q822" s="195"/>
      <c r="R822" s="195"/>
      <c r="S822" s="195"/>
      <c r="T822" s="196"/>
      <c r="AT822" s="197" t="s">
        <v>168</v>
      </c>
      <c r="AU822" s="197" t="s">
        <v>84</v>
      </c>
      <c r="AV822" s="11" t="s">
        <v>82</v>
      </c>
      <c r="AW822" s="11" t="s">
        <v>35</v>
      </c>
      <c r="AX822" s="11" t="s">
        <v>74</v>
      </c>
      <c r="AY822" s="197" t="s">
        <v>148</v>
      </c>
    </row>
    <row r="823" spans="2:65" s="12" customFormat="1" ht="11.25">
      <c r="B823" s="198"/>
      <c r="C823" s="199"/>
      <c r="D823" s="185" t="s">
        <v>168</v>
      </c>
      <c r="E823" s="200" t="s">
        <v>19</v>
      </c>
      <c r="F823" s="201" t="s">
        <v>1378</v>
      </c>
      <c r="G823" s="199"/>
      <c r="H823" s="202">
        <v>7.4379999999999997</v>
      </c>
      <c r="I823" s="203"/>
      <c r="J823" s="199"/>
      <c r="K823" s="199"/>
      <c r="L823" s="204"/>
      <c r="M823" s="205"/>
      <c r="N823" s="206"/>
      <c r="O823" s="206"/>
      <c r="P823" s="206"/>
      <c r="Q823" s="206"/>
      <c r="R823" s="206"/>
      <c r="S823" s="206"/>
      <c r="T823" s="207"/>
      <c r="AT823" s="208" t="s">
        <v>168</v>
      </c>
      <c r="AU823" s="208" t="s">
        <v>84</v>
      </c>
      <c r="AV823" s="12" t="s">
        <v>84</v>
      </c>
      <c r="AW823" s="12" t="s">
        <v>35</v>
      </c>
      <c r="AX823" s="12" t="s">
        <v>82</v>
      </c>
      <c r="AY823" s="208" t="s">
        <v>148</v>
      </c>
    </row>
    <row r="824" spans="2:65" s="1" customFormat="1" ht="16.5" customHeight="1">
      <c r="B824" s="33"/>
      <c r="C824" s="173" t="s">
        <v>1379</v>
      </c>
      <c r="D824" s="173" t="s">
        <v>151</v>
      </c>
      <c r="E824" s="174" t="s">
        <v>1380</v>
      </c>
      <c r="F824" s="175" t="s">
        <v>1381</v>
      </c>
      <c r="G824" s="176" t="s">
        <v>179</v>
      </c>
      <c r="H824" s="177">
        <v>738.16</v>
      </c>
      <c r="I824" s="178"/>
      <c r="J824" s="179">
        <f>ROUND(I824*H824,2)</f>
        <v>0</v>
      </c>
      <c r="K824" s="175" t="s">
        <v>160</v>
      </c>
      <c r="L824" s="37"/>
      <c r="M824" s="180" t="s">
        <v>19</v>
      </c>
      <c r="N824" s="181" t="s">
        <v>45</v>
      </c>
      <c r="O824" s="59"/>
      <c r="P824" s="182">
        <f>O824*H824</f>
        <v>0</v>
      </c>
      <c r="Q824" s="182">
        <v>0</v>
      </c>
      <c r="R824" s="182">
        <f>Q824*H824</f>
        <v>0</v>
      </c>
      <c r="S824" s="182">
        <v>7.0000000000000001E-3</v>
      </c>
      <c r="T824" s="183">
        <f>S824*H824</f>
        <v>5.1671199999999997</v>
      </c>
      <c r="AR824" s="16" t="s">
        <v>247</v>
      </c>
      <c r="AT824" s="16" t="s">
        <v>151</v>
      </c>
      <c r="AU824" s="16" t="s">
        <v>84</v>
      </c>
      <c r="AY824" s="16" t="s">
        <v>148</v>
      </c>
      <c r="BE824" s="184">
        <f>IF(N824="základní",J824,0)</f>
        <v>0</v>
      </c>
      <c r="BF824" s="184">
        <f>IF(N824="snížená",J824,0)</f>
        <v>0</v>
      </c>
      <c r="BG824" s="184">
        <f>IF(N824="zákl. přenesená",J824,0)</f>
        <v>0</v>
      </c>
      <c r="BH824" s="184">
        <f>IF(N824="sníž. přenesená",J824,0)</f>
        <v>0</v>
      </c>
      <c r="BI824" s="184">
        <f>IF(N824="nulová",J824,0)</f>
        <v>0</v>
      </c>
      <c r="BJ824" s="16" t="s">
        <v>82</v>
      </c>
      <c r="BK824" s="184">
        <f>ROUND(I824*H824,2)</f>
        <v>0</v>
      </c>
      <c r="BL824" s="16" t="s">
        <v>247</v>
      </c>
      <c r="BM824" s="16" t="s">
        <v>1382</v>
      </c>
    </row>
    <row r="825" spans="2:65" s="11" customFormat="1" ht="11.25">
      <c r="B825" s="188"/>
      <c r="C825" s="189"/>
      <c r="D825" s="185" t="s">
        <v>168</v>
      </c>
      <c r="E825" s="190" t="s">
        <v>19</v>
      </c>
      <c r="F825" s="191" t="s">
        <v>1383</v>
      </c>
      <c r="G825" s="189"/>
      <c r="H825" s="190" t="s">
        <v>19</v>
      </c>
      <c r="I825" s="192"/>
      <c r="J825" s="189"/>
      <c r="K825" s="189"/>
      <c r="L825" s="193"/>
      <c r="M825" s="194"/>
      <c r="N825" s="195"/>
      <c r="O825" s="195"/>
      <c r="P825" s="195"/>
      <c r="Q825" s="195"/>
      <c r="R825" s="195"/>
      <c r="S825" s="195"/>
      <c r="T825" s="196"/>
      <c r="AT825" s="197" t="s">
        <v>168</v>
      </c>
      <c r="AU825" s="197" t="s">
        <v>84</v>
      </c>
      <c r="AV825" s="11" t="s">
        <v>82</v>
      </c>
      <c r="AW825" s="11" t="s">
        <v>35</v>
      </c>
      <c r="AX825" s="11" t="s">
        <v>74</v>
      </c>
      <c r="AY825" s="197" t="s">
        <v>148</v>
      </c>
    </row>
    <row r="826" spans="2:65" s="12" customFormat="1" ht="11.25">
      <c r="B826" s="198"/>
      <c r="C826" s="199"/>
      <c r="D826" s="185" t="s">
        <v>168</v>
      </c>
      <c r="E826" s="200" t="s">
        <v>19</v>
      </c>
      <c r="F826" s="201" t="s">
        <v>1384</v>
      </c>
      <c r="G826" s="199"/>
      <c r="H826" s="202">
        <v>1.95</v>
      </c>
      <c r="I826" s="203"/>
      <c r="J826" s="199"/>
      <c r="K826" s="199"/>
      <c r="L826" s="204"/>
      <c r="M826" s="205"/>
      <c r="N826" s="206"/>
      <c r="O826" s="206"/>
      <c r="P826" s="206"/>
      <c r="Q826" s="206"/>
      <c r="R826" s="206"/>
      <c r="S826" s="206"/>
      <c r="T826" s="207"/>
      <c r="AT826" s="208" t="s">
        <v>168</v>
      </c>
      <c r="AU826" s="208" t="s">
        <v>84</v>
      </c>
      <c r="AV826" s="12" t="s">
        <v>84</v>
      </c>
      <c r="AW826" s="12" t="s">
        <v>35</v>
      </c>
      <c r="AX826" s="12" t="s">
        <v>74</v>
      </c>
      <c r="AY826" s="208" t="s">
        <v>148</v>
      </c>
    </row>
    <row r="827" spans="2:65" s="11" customFormat="1" ht="11.25">
      <c r="B827" s="188"/>
      <c r="C827" s="189"/>
      <c r="D827" s="185" t="s">
        <v>168</v>
      </c>
      <c r="E827" s="190" t="s">
        <v>19</v>
      </c>
      <c r="F827" s="191" t="s">
        <v>1385</v>
      </c>
      <c r="G827" s="189"/>
      <c r="H827" s="190" t="s">
        <v>19</v>
      </c>
      <c r="I827" s="192"/>
      <c r="J827" s="189"/>
      <c r="K827" s="189"/>
      <c r="L827" s="193"/>
      <c r="M827" s="194"/>
      <c r="N827" s="195"/>
      <c r="O827" s="195"/>
      <c r="P827" s="195"/>
      <c r="Q827" s="195"/>
      <c r="R827" s="195"/>
      <c r="S827" s="195"/>
      <c r="T827" s="196"/>
      <c r="AT827" s="197" t="s">
        <v>168</v>
      </c>
      <c r="AU827" s="197" t="s">
        <v>84</v>
      </c>
      <c r="AV827" s="11" t="s">
        <v>82</v>
      </c>
      <c r="AW827" s="11" t="s">
        <v>35</v>
      </c>
      <c r="AX827" s="11" t="s">
        <v>74</v>
      </c>
      <c r="AY827" s="197" t="s">
        <v>148</v>
      </c>
    </row>
    <row r="828" spans="2:65" s="12" customFormat="1" ht="11.25">
      <c r="B828" s="198"/>
      <c r="C828" s="199"/>
      <c r="D828" s="185" t="s">
        <v>168</v>
      </c>
      <c r="E828" s="200" t="s">
        <v>19</v>
      </c>
      <c r="F828" s="201" t="s">
        <v>567</v>
      </c>
      <c r="G828" s="199"/>
      <c r="H828" s="202">
        <v>736.21</v>
      </c>
      <c r="I828" s="203"/>
      <c r="J828" s="199"/>
      <c r="K828" s="199"/>
      <c r="L828" s="204"/>
      <c r="M828" s="205"/>
      <c r="N828" s="206"/>
      <c r="O828" s="206"/>
      <c r="P828" s="206"/>
      <c r="Q828" s="206"/>
      <c r="R828" s="206"/>
      <c r="S828" s="206"/>
      <c r="T828" s="207"/>
      <c r="AT828" s="208" t="s">
        <v>168</v>
      </c>
      <c r="AU828" s="208" t="s">
        <v>84</v>
      </c>
      <c r="AV828" s="12" t="s">
        <v>84</v>
      </c>
      <c r="AW828" s="12" t="s">
        <v>35</v>
      </c>
      <c r="AX828" s="12" t="s">
        <v>74</v>
      </c>
      <c r="AY828" s="208" t="s">
        <v>148</v>
      </c>
    </row>
    <row r="829" spans="2:65" s="13" customFormat="1" ht="11.25">
      <c r="B829" s="209"/>
      <c r="C829" s="210"/>
      <c r="D829" s="185" t="s">
        <v>168</v>
      </c>
      <c r="E829" s="211" t="s">
        <v>19</v>
      </c>
      <c r="F829" s="212" t="s">
        <v>275</v>
      </c>
      <c r="G829" s="210"/>
      <c r="H829" s="213">
        <v>738.16</v>
      </c>
      <c r="I829" s="214"/>
      <c r="J829" s="210"/>
      <c r="K829" s="210"/>
      <c r="L829" s="215"/>
      <c r="M829" s="216"/>
      <c r="N829" s="217"/>
      <c r="O829" s="217"/>
      <c r="P829" s="217"/>
      <c r="Q829" s="217"/>
      <c r="R829" s="217"/>
      <c r="S829" s="217"/>
      <c r="T829" s="218"/>
      <c r="AT829" s="219" t="s">
        <v>168</v>
      </c>
      <c r="AU829" s="219" t="s">
        <v>84</v>
      </c>
      <c r="AV829" s="13" t="s">
        <v>155</v>
      </c>
      <c r="AW829" s="13" t="s">
        <v>35</v>
      </c>
      <c r="AX829" s="13" t="s">
        <v>82</v>
      </c>
      <c r="AY829" s="219" t="s">
        <v>148</v>
      </c>
    </row>
    <row r="830" spans="2:65" s="1" customFormat="1" ht="16.5" customHeight="1">
      <c r="B830" s="33"/>
      <c r="C830" s="173" t="s">
        <v>1386</v>
      </c>
      <c r="D830" s="173" t="s">
        <v>151</v>
      </c>
      <c r="E830" s="174" t="s">
        <v>1387</v>
      </c>
      <c r="F830" s="175" t="s">
        <v>1388</v>
      </c>
      <c r="G830" s="176" t="s">
        <v>179</v>
      </c>
      <c r="H830" s="177">
        <v>34.22</v>
      </c>
      <c r="I830" s="178"/>
      <c r="J830" s="179">
        <f>ROUND(I830*H830,2)</f>
        <v>0</v>
      </c>
      <c r="K830" s="175" t="s">
        <v>160</v>
      </c>
      <c r="L830" s="37"/>
      <c r="M830" s="180" t="s">
        <v>19</v>
      </c>
      <c r="N830" s="181" t="s">
        <v>45</v>
      </c>
      <c r="O830" s="59"/>
      <c r="P830" s="182">
        <f>O830*H830</f>
        <v>0</v>
      </c>
      <c r="Q830" s="182">
        <v>0</v>
      </c>
      <c r="R830" s="182">
        <f>Q830*H830</f>
        <v>0</v>
      </c>
      <c r="S830" s="182">
        <v>5.0000000000000001E-3</v>
      </c>
      <c r="T830" s="183">
        <f>S830*H830</f>
        <v>0.1711</v>
      </c>
      <c r="AR830" s="16" t="s">
        <v>247</v>
      </c>
      <c r="AT830" s="16" t="s">
        <v>151</v>
      </c>
      <c r="AU830" s="16" t="s">
        <v>84</v>
      </c>
      <c r="AY830" s="16" t="s">
        <v>148</v>
      </c>
      <c r="BE830" s="184">
        <f>IF(N830="základní",J830,0)</f>
        <v>0</v>
      </c>
      <c r="BF830" s="184">
        <f>IF(N830="snížená",J830,0)</f>
        <v>0</v>
      </c>
      <c r="BG830" s="184">
        <f>IF(N830="zákl. přenesená",J830,0)</f>
        <v>0</v>
      </c>
      <c r="BH830" s="184">
        <f>IF(N830="sníž. přenesená",J830,0)</f>
        <v>0</v>
      </c>
      <c r="BI830" s="184">
        <f>IF(N830="nulová",J830,0)</f>
        <v>0</v>
      </c>
      <c r="BJ830" s="16" t="s">
        <v>82</v>
      </c>
      <c r="BK830" s="184">
        <f>ROUND(I830*H830,2)</f>
        <v>0</v>
      </c>
      <c r="BL830" s="16" t="s">
        <v>247</v>
      </c>
      <c r="BM830" s="16" t="s">
        <v>1389</v>
      </c>
    </row>
    <row r="831" spans="2:65" s="11" customFormat="1" ht="11.25">
      <c r="B831" s="188"/>
      <c r="C831" s="189"/>
      <c r="D831" s="185" t="s">
        <v>168</v>
      </c>
      <c r="E831" s="190" t="s">
        <v>19</v>
      </c>
      <c r="F831" s="191" t="s">
        <v>1390</v>
      </c>
      <c r="G831" s="189"/>
      <c r="H831" s="190" t="s">
        <v>19</v>
      </c>
      <c r="I831" s="192"/>
      <c r="J831" s="189"/>
      <c r="K831" s="189"/>
      <c r="L831" s="193"/>
      <c r="M831" s="194"/>
      <c r="N831" s="195"/>
      <c r="O831" s="195"/>
      <c r="P831" s="195"/>
      <c r="Q831" s="195"/>
      <c r="R831" s="195"/>
      <c r="S831" s="195"/>
      <c r="T831" s="196"/>
      <c r="AT831" s="197" t="s">
        <v>168</v>
      </c>
      <c r="AU831" s="197" t="s">
        <v>84</v>
      </c>
      <c r="AV831" s="11" t="s">
        <v>82</v>
      </c>
      <c r="AW831" s="11" t="s">
        <v>35</v>
      </c>
      <c r="AX831" s="11" t="s">
        <v>74</v>
      </c>
      <c r="AY831" s="197" t="s">
        <v>148</v>
      </c>
    </row>
    <row r="832" spans="2:65" s="12" customFormat="1" ht="11.25">
      <c r="B832" s="198"/>
      <c r="C832" s="199"/>
      <c r="D832" s="185" t="s">
        <v>168</v>
      </c>
      <c r="E832" s="200" t="s">
        <v>19</v>
      </c>
      <c r="F832" s="201" t="s">
        <v>1391</v>
      </c>
      <c r="G832" s="199"/>
      <c r="H832" s="202">
        <v>34.22</v>
      </c>
      <c r="I832" s="203"/>
      <c r="J832" s="199"/>
      <c r="K832" s="199"/>
      <c r="L832" s="204"/>
      <c r="M832" s="205"/>
      <c r="N832" s="206"/>
      <c r="O832" s="206"/>
      <c r="P832" s="206"/>
      <c r="Q832" s="206"/>
      <c r="R832" s="206"/>
      <c r="S832" s="206"/>
      <c r="T832" s="207"/>
      <c r="AT832" s="208" t="s">
        <v>168</v>
      </c>
      <c r="AU832" s="208" t="s">
        <v>84</v>
      </c>
      <c r="AV832" s="12" t="s">
        <v>84</v>
      </c>
      <c r="AW832" s="12" t="s">
        <v>35</v>
      </c>
      <c r="AX832" s="12" t="s">
        <v>82</v>
      </c>
      <c r="AY832" s="208" t="s">
        <v>148</v>
      </c>
    </row>
    <row r="833" spans="2:65" s="1" customFormat="1" ht="16.5" customHeight="1">
      <c r="B833" s="33"/>
      <c r="C833" s="173" t="s">
        <v>1392</v>
      </c>
      <c r="D833" s="173" t="s">
        <v>151</v>
      </c>
      <c r="E833" s="174" t="s">
        <v>1393</v>
      </c>
      <c r="F833" s="175" t="s">
        <v>1394</v>
      </c>
      <c r="G833" s="176" t="s">
        <v>159</v>
      </c>
      <c r="H833" s="177">
        <v>1</v>
      </c>
      <c r="I833" s="178"/>
      <c r="J833" s="179">
        <f>ROUND(I833*H833,2)</f>
        <v>0</v>
      </c>
      <c r="K833" s="175" t="s">
        <v>160</v>
      </c>
      <c r="L833" s="37"/>
      <c r="M833" s="180" t="s">
        <v>19</v>
      </c>
      <c r="N833" s="181" t="s">
        <v>45</v>
      </c>
      <c r="O833" s="59"/>
      <c r="P833" s="182">
        <f>O833*H833</f>
        <v>0</v>
      </c>
      <c r="Q833" s="182">
        <v>0</v>
      </c>
      <c r="R833" s="182">
        <f>Q833*H833</f>
        <v>0</v>
      </c>
      <c r="S833" s="182">
        <v>1.2999999999999999E-2</v>
      </c>
      <c r="T833" s="183">
        <f>S833*H833</f>
        <v>1.2999999999999999E-2</v>
      </c>
      <c r="AR833" s="16" t="s">
        <v>247</v>
      </c>
      <c r="AT833" s="16" t="s">
        <v>151</v>
      </c>
      <c r="AU833" s="16" t="s">
        <v>84</v>
      </c>
      <c r="AY833" s="16" t="s">
        <v>148</v>
      </c>
      <c r="BE833" s="184">
        <f>IF(N833="základní",J833,0)</f>
        <v>0</v>
      </c>
      <c r="BF833" s="184">
        <f>IF(N833="snížená",J833,0)</f>
        <v>0</v>
      </c>
      <c r="BG833" s="184">
        <f>IF(N833="zákl. přenesená",J833,0)</f>
        <v>0</v>
      </c>
      <c r="BH833" s="184">
        <f>IF(N833="sníž. přenesená",J833,0)</f>
        <v>0</v>
      </c>
      <c r="BI833" s="184">
        <f>IF(N833="nulová",J833,0)</f>
        <v>0</v>
      </c>
      <c r="BJ833" s="16" t="s">
        <v>82</v>
      </c>
      <c r="BK833" s="184">
        <f>ROUND(I833*H833,2)</f>
        <v>0</v>
      </c>
      <c r="BL833" s="16" t="s">
        <v>247</v>
      </c>
      <c r="BM833" s="16" t="s">
        <v>1395</v>
      </c>
    </row>
    <row r="834" spans="2:65" s="11" customFormat="1" ht="11.25">
      <c r="B834" s="188"/>
      <c r="C834" s="189"/>
      <c r="D834" s="185" t="s">
        <v>168</v>
      </c>
      <c r="E834" s="190" t="s">
        <v>19</v>
      </c>
      <c r="F834" s="191" t="s">
        <v>1396</v>
      </c>
      <c r="G834" s="189"/>
      <c r="H834" s="190" t="s">
        <v>19</v>
      </c>
      <c r="I834" s="192"/>
      <c r="J834" s="189"/>
      <c r="K834" s="189"/>
      <c r="L834" s="193"/>
      <c r="M834" s="194"/>
      <c r="N834" s="195"/>
      <c r="O834" s="195"/>
      <c r="P834" s="195"/>
      <c r="Q834" s="195"/>
      <c r="R834" s="195"/>
      <c r="S834" s="195"/>
      <c r="T834" s="196"/>
      <c r="AT834" s="197" t="s">
        <v>168</v>
      </c>
      <c r="AU834" s="197" t="s">
        <v>84</v>
      </c>
      <c r="AV834" s="11" t="s">
        <v>82</v>
      </c>
      <c r="AW834" s="11" t="s">
        <v>35</v>
      </c>
      <c r="AX834" s="11" t="s">
        <v>74</v>
      </c>
      <c r="AY834" s="197" t="s">
        <v>148</v>
      </c>
    </row>
    <row r="835" spans="2:65" s="12" customFormat="1" ht="11.25">
      <c r="B835" s="198"/>
      <c r="C835" s="199"/>
      <c r="D835" s="185" t="s">
        <v>168</v>
      </c>
      <c r="E835" s="200" t="s">
        <v>19</v>
      </c>
      <c r="F835" s="201" t="s">
        <v>82</v>
      </c>
      <c r="G835" s="199"/>
      <c r="H835" s="202">
        <v>1</v>
      </c>
      <c r="I835" s="203"/>
      <c r="J835" s="199"/>
      <c r="K835" s="199"/>
      <c r="L835" s="204"/>
      <c r="M835" s="205"/>
      <c r="N835" s="206"/>
      <c r="O835" s="206"/>
      <c r="P835" s="206"/>
      <c r="Q835" s="206"/>
      <c r="R835" s="206"/>
      <c r="S835" s="206"/>
      <c r="T835" s="207"/>
      <c r="AT835" s="208" t="s">
        <v>168</v>
      </c>
      <c r="AU835" s="208" t="s">
        <v>84</v>
      </c>
      <c r="AV835" s="12" t="s">
        <v>84</v>
      </c>
      <c r="AW835" s="12" t="s">
        <v>35</v>
      </c>
      <c r="AX835" s="12" t="s">
        <v>82</v>
      </c>
      <c r="AY835" s="208" t="s">
        <v>148</v>
      </c>
    </row>
    <row r="836" spans="2:65" s="1" customFormat="1" ht="16.5" customHeight="1">
      <c r="B836" s="33"/>
      <c r="C836" s="173" t="s">
        <v>1397</v>
      </c>
      <c r="D836" s="173" t="s">
        <v>151</v>
      </c>
      <c r="E836" s="174" t="s">
        <v>1398</v>
      </c>
      <c r="F836" s="175" t="s">
        <v>1399</v>
      </c>
      <c r="G836" s="176" t="s">
        <v>179</v>
      </c>
      <c r="H836" s="177">
        <v>80.319999999999993</v>
      </c>
      <c r="I836" s="178"/>
      <c r="J836" s="179">
        <f>ROUND(I836*H836,2)</f>
        <v>0</v>
      </c>
      <c r="K836" s="175" t="s">
        <v>160</v>
      </c>
      <c r="L836" s="37"/>
      <c r="M836" s="180" t="s">
        <v>19</v>
      </c>
      <c r="N836" s="181" t="s">
        <v>45</v>
      </c>
      <c r="O836" s="59"/>
      <c r="P836" s="182">
        <f>O836*H836</f>
        <v>0</v>
      </c>
      <c r="Q836" s="182">
        <v>0</v>
      </c>
      <c r="R836" s="182">
        <f>Q836*H836</f>
        <v>0</v>
      </c>
      <c r="S836" s="182">
        <v>0.02</v>
      </c>
      <c r="T836" s="183">
        <f>S836*H836</f>
        <v>1.6063999999999998</v>
      </c>
      <c r="AR836" s="16" t="s">
        <v>247</v>
      </c>
      <c r="AT836" s="16" t="s">
        <v>151</v>
      </c>
      <c r="AU836" s="16" t="s">
        <v>84</v>
      </c>
      <c r="AY836" s="16" t="s">
        <v>148</v>
      </c>
      <c r="BE836" s="184">
        <f>IF(N836="základní",J836,0)</f>
        <v>0</v>
      </c>
      <c r="BF836" s="184">
        <f>IF(N836="snížená",J836,0)</f>
        <v>0</v>
      </c>
      <c r="BG836" s="184">
        <f>IF(N836="zákl. přenesená",J836,0)</f>
        <v>0</v>
      </c>
      <c r="BH836" s="184">
        <f>IF(N836="sníž. přenesená",J836,0)</f>
        <v>0</v>
      </c>
      <c r="BI836" s="184">
        <f>IF(N836="nulová",J836,0)</f>
        <v>0</v>
      </c>
      <c r="BJ836" s="16" t="s">
        <v>82</v>
      </c>
      <c r="BK836" s="184">
        <f>ROUND(I836*H836,2)</f>
        <v>0</v>
      </c>
      <c r="BL836" s="16" t="s">
        <v>247</v>
      </c>
      <c r="BM836" s="16" t="s">
        <v>1400</v>
      </c>
    </row>
    <row r="837" spans="2:65" s="11" customFormat="1" ht="11.25">
      <c r="B837" s="188"/>
      <c r="C837" s="189"/>
      <c r="D837" s="185" t="s">
        <v>168</v>
      </c>
      <c r="E837" s="190" t="s">
        <v>19</v>
      </c>
      <c r="F837" s="191" t="s">
        <v>1401</v>
      </c>
      <c r="G837" s="189"/>
      <c r="H837" s="190" t="s">
        <v>19</v>
      </c>
      <c r="I837" s="192"/>
      <c r="J837" s="189"/>
      <c r="K837" s="189"/>
      <c r="L837" s="193"/>
      <c r="M837" s="194"/>
      <c r="N837" s="195"/>
      <c r="O837" s="195"/>
      <c r="P837" s="195"/>
      <c r="Q837" s="195"/>
      <c r="R837" s="195"/>
      <c r="S837" s="195"/>
      <c r="T837" s="196"/>
      <c r="AT837" s="197" t="s">
        <v>168</v>
      </c>
      <c r="AU837" s="197" t="s">
        <v>84</v>
      </c>
      <c r="AV837" s="11" t="s">
        <v>82</v>
      </c>
      <c r="AW837" s="11" t="s">
        <v>35</v>
      </c>
      <c r="AX837" s="11" t="s">
        <v>74</v>
      </c>
      <c r="AY837" s="197" t="s">
        <v>148</v>
      </c>
    </row>
    <row r="838" spans="2:65" s="12" customFormat="1" ht="11.25">
      <c r="B838" s="198"/>
      <c r="C838" s="199"/>
      <c r="D838" s="185" t="s">
        <v>168</v>
      </c>
      <c r="E838" s="200" t="s">
        <v>19</v>
      </c>
      <c r="F838" s="201" t="s">
        <v>1402</v>
      </c>
      <c r="G838" s="199"/>
      <c r="H838" s="202">
        <v>75.28</v>
      </c>
      <c r="I838" s="203"/>
      <c r="J838" s="199"/>
      <c r="K838" s="199"/>
      <c r="L838" s="204"/>
      <c r="M838" s="205"/>
      <c r="N838" s="206"/>
      <c r="O838" s="206"/>
      <c r="P838" s="206"/>
      <c r="Q838" s="206"/>
      <c r="R838" s="206"/>
      <c r="S838" s="206"/>
      <c r="T838" s="207"/>
      <c r="AT838" s="208" t="s">
        <v>168</v>
      </c>
      <c r="AU838" s="208" t="s">
        <v>84</v>
      </c>
      <c r="AV838" s="12" t="s">
        <v>84</v>
      </c>
      <c r="AW838" s="12" t="s">
        <v>35</v>
      </c>
      <c r="AX838" s="12" t="s">
        <v>74</v>
      </c>
      <c r="AY838" s="208" t="s">
        <v>148</v>
      </c>
    </row>
    <row r="839" spans="2:65" s="11" customFormat="1" ht="11.25">
      <c r="B839" s="188"/>
      <c r="C839" s="189"/>
      <c r="D839" s="185" t="s">
        <v>168</v>
      </c>
      <c r="E839" s="190" t="s">
        <v>19</v>
      </c>
      <c r="F839" s="191" t="s">
        <v>1403</v>
      </c>
      <c r="G839" s="189"/>
      <c r="H839" s="190" t="s">
        <v>19</v>
      </c>
      <c r="I839" s="192"/>
      <c r="J839" s="189"/>
      <c r="K839" s="189"/>
      <c r="L839" s="193"/>
      <c r="M839" s="194"/>
      <c r="N839" s="195"/>
      <c r="O839" s="195"/>
      <c r="P839" s="195"/>
      <c r="Q839" s="195"/>
      <c r="R839" s="195"/>
      <c r="S839" s="195"/>
      <c r="T839" s="196"/>
      <c r="AT839" s="197" t="s">
        <v>168</v>
      </c>
      <c r="AU839" s="197" t="s">
        <v>84</v>
      </c>
      <c r="AV839" s="11" t="s">
        <v>82</v>
      </c>
      <c r="AW839" s="11" t="s">
        <v>35</v>
      </c>
      <c r="AX839" s="11" t="s">
        <v>74</v>
      </c>
      <c r="AY839" s="197" t="s">
        <v>148</v>
      </c>
    </row>
    <row r="840" spans="2:65" s="12" customFormat="1" ht="11.25">
      <c r="B840" s="198"/>
      <c r="C840" s="199"/>
      <c r="D840" s="185" t="s">
        <v>168</v>
      </c>
      <c r="E840" s="200" t="s">
        <v>19</v>
      </c>
      <c r="F840" s="201" t="s">
        <v>414</v>
      </c>
      <c r="G840" s="199"/>
      <c r="H840" s="202">
        <v>5.04</v>
      </c>
      <c r="I840" s="203"/>
      <c r="J840" s="199"/>
      <c r="K840" s="199"/>
      <c r="L840" s="204"/>
      <c r="M840" s="205"/>
      <c r="N840" s="206"/>
      <c r="O840" s="206"/>
      <c r="P840" s="206"/>
      <c r="Q840" s="206"/>
      <c r="R840" s="206"/>
      <c r="S840" s="206"/>
      <c r="T840" s="207"/>
      <c r="AT840" s="208" t="s">
        <v>168</v>
      </c>
      <c r="AU840" s="208" t="s">
        <v>84</v>
      </c>
      <c r="AV840" s="12" t="s">
        <v>84</v>
      </c>
      <c r="AW840" s="12" t="s">
        <v>35</v>
      </c>
      <c r="AX840" s="12" t="s">
        <v>74</v>
      </c>
      <c r="AY840" s="208" t="s">
        <v>148</v>
      </c>
    </row>
    <row r="841" spans="2:65" s="13" customFormat="1" ht="11.25">
      <c r="B841" s="209"/>
      <c r="C841" s="210"/>
      <c r="D841" s="185" t="s">
        <v>168</v>
      </c>
      <c r="E841" s="211" t="s">
        <v>19</v>
      </c>
      <c r="F841" s="212" t="s">
        <v>275</v>
      </c>
      <c r="G841" s="210"/>
      <c r="H841" s="213">
        <v>80.319999999999993</v>
      </c>
      <c r="I841" s="214"/>
      <c r="J841" s="210"/>
      <c r="K841" s="210"/>
      <c r="L841" s="215"/>
      <c r="M841" s="216"/>
      <c r="N841" s="217"/>
      <c r="O841" s="217"/>
      <c r="P841" s="217"/>
      <c r="Q841" s="217"/>
      <c r="R841" s="217"/>
      <c r="S841" s="217"/>
      <c r="T841" s="218"/>
      <c r="AT841" s="219" t="s">
        <v>168</v>
      </c>
      <c r="AU841" s="219" t="s">
        <v>84</v>
      </c>
      <c r="AV841" s="13" t="s">
        <v>155</v>
      </c>
      <c r="AW841" s="13" t="s">
        <v>35</v>
      </c>
      <c r="AX841" s="13" t="s">
        <v>82</v>
      </c>
      <c r="AY841" s="219" t="s">
        <v>148</v>
      </c>
    </row>
    <row r="842" spans="2:65" s="1" customFormat="1" ht="16.5" customHeight="1">
      <c r="B842" s="33"/>
      <c r="C842" s="173" t="s">
        <v>1404</v>
      </c>
      <c r="D842" s="173" t="s">
        <v>151</v>
      </c>
      <c r="E842" s="174" t="s">
        <v>1405</v>
      </c>
      <c r="F842" s="175" t="s">
        <v>1406</v>
      </c>
      <c r="G842" s="176" t="s">
        <v>179</v>
      </c>
      <c r="H842" s="177">
        <v>75.28</v>
      </c>
      <c r="I842" s="178"/>
      <c r="J842" s="179">
        <f>ROUND(I842*H842,2)</f>
        <v>0</v>
      </c>
      <c r="K842" s="175" t="s">
        <v>160</v>
      </c>
      <c r="L842" s="37"/>
      <c r="M842" s="180" t="s">
        <v>19</v>
      </c>
      <c r="N842" s="181" t="s">
        <v>45</v>
      </c>
      <c r="O842" s="59"/>
      <c r="P842" s="182">
        <f>O842*H842</f>
        <v>0</v>
      </c>
      <c r="Q842" s="182">
        <v>1.0000000000000001E-5</v>
      </c>
      <c r="R842" s="182">
        <f>Q842*H842</f>
        <v>7.5280000000000008E-4</v>
      </c>
      <c r="S842" s="182">
        <v>0</v>
      </c>
      <c r="T842" s="183">
        <f>S842*H842</f>
        <v>0</v>
      </c>
      <c r="AR842" s="16" t="s">
        <v>247</v>
      </c>
      <c r="AT842" s="16" t="s">
        <v>151</v>
      </c>
      <c r="AU842" s="16" t="s">
        <v>84</v>
      </c>
      <c r="AY842" s="16" t="s">
        <v>148</v>
      </c>
      <c r="BE842" s="184">
        <f>IF(N842="základní",J842,0)</f>
        <v>0</v>
      </c>
      <c r="BF842" s="184">
        <f>IF(N842="snížená",J842,0)</f>
        <v>0</v>
      </c>
      <c r="BG842" s="184">
        <f>IF(N842="zákl. přenesená",J842,0)</f>
        <v>0</v>
      </c>
      <c r="BH842" s="184">
        <f>IF(N842="sníž. přenesená",J842,0)</f>
        <v>0</v>
      </c>
      <c r="BI842" s="184">
        <f>IF(N842="nulová",J842,0)</f>
        <v>0</v>
      </c>
      <c r="BJ842" s="16" t="s">
        <v>82</v>
      </c>
      <c r="BK842" s="184">
        <f>ROUND(I842*H842,2)</f>
        <v>0</v>
      </c>
      <c r="BL842" s="16" t="s">
        <v>247</v>
      </c>
      <c r="BM842" s="16" t="s">
        <v>1407</v>
      </c>
    </row>
    <row r="843" spans="2:65" s="1" customFormat="1" ht="58.5">
      <c r="B843" s="33"/>
      <c r="C843" s="34"/>
      <c r="D843" s="185" t="s">
        <v>181</v>
      </c>
      <c r="E843" s="34"/>
      <c r="F843" s="186" t="s">
        <v>1408</v>
      </c>
      <c r="G843" s="34"/>
      <c r="H843" s="34"/>
      <c r="I843" s="102"/>
      <c r="J843" s="34"/>
      <c r="K843" s="34"/>
      <c r="L843" s="37"/>
      <c r="M843" s="187"/>
      <c r="N843" s="59"/>
      <c r="O843" s="59"/>
      <c r="P843" s="59"/>
      <c r="Q843" s="59"/>
      <c r="R843" s="59"/>
      <c r="S843" s="59"/>
      <c r="T843" s="60"/>
      <c r="AT843" s="16" t="s">
        <v>181</v>
      </c>
      <c r="AU843" s="16" t="s">
        <v>84</v>
      </c>
    </row>
    <row r="844" spans="2:65" s="11" customFormat="1" ht="11.25">
      <c r="B844" s="188"/>
      <c r="C844" s="189"/>
      <c r="D844" s="185" t="s">
        <v>168</v>
      </c>
      <c r="E844" s="190" t="s">
        <v>19</v>
      </c>
      <c r="F844" s="191" t="s">
        <v>1409</v>
      </c>
      <c r="G844" s="189"/>
      <c r="H844" s="190" t="s">
        <v>19</v>
      </c>
      <c r="I844" s="192"/>
      <c r="J844" s="189"/>
      <c r="K844" s="189"/>
      <c r="L844" s="193"/>
      <c r="M844" s="194"/>
      <c r="N844" s="195"/>
      <c r="O844" s="195"/>
      <c r="P844" s="195"/>
      <c r="Q844" s="195"/>
      <c r="R844" s="195"/>
      <c r="S844" s="195"/>
      <c r="T844" s="196"/>
      <c r="AT844" s="197" t="s">
        <v>168</v>
      </c>
      <c r="AU844" s="197" t="s">
        <v>84</v>
      </c>
      <c r="AV844" s="11" t="s">
        <v>82</v>
      </c>
      <c r="AW844" s="11" t="s">
        <v>35</v>
      </c>
      <c r="AX844" s="11" t="s">
        <v>74</v>
      </c>
      <c r="AY844" s="197" t="s">
        <v>148</v>
      </c>
    </row>
    <row r="845" spans="2:65" s="12" customFormat="1" ht="11.25">
      <c r="B845" s="198"/>
      <c r="C845" s="199"/>
      <c r="D845" s="185" t="s">
        <v>168</v>
      </c>
      <c r="E845" s="200" t="s">
        <v>19</v>
      </c>
      <c r="F845" s="201" t="s">
        <v>1402</v>
      </c>
      <c r="G845" s="199"/>
      <c r="H845" s="202">
        <v>75.28</v>
      </c>
      <c r="I845" s="203"/>
      <c r="J845" s="199"/>
      <c r="K845" s="199"/>
      <c r="L845" s="204"/>
      <c r="M845" s="205"/>
      <c r="N845" s="206"/>
      <c r="O845" s="206"/>
      <c r="P845" s="206"/>
      <c r="Q845" s="206"/>
      <c r="R845" s="206"/>
      <c r="S845" s="206"/>
      <c r="T845" s="207"/>
      <c r="AT845" s="208" t="s">
        <v>168</v>
      </c>
      <c r="AU845" s="208" t="s">
        <v>84</v>
      </c>
      <c r="AV845" s="12" t="s">
        <v>84</v>
      </c>
      <c r="AW845" s="12" t="s">
        <v>35</v>
      </c>
      <c r="AX845" s="12" t="s">
        <v>82</v>
      </c>
      <c r="AY845" s="208" t="s">
        <v>148</v>
      </c>
    </row>
    <row r="846" spans="2:65" s="1" customFormat="1" ht="16.5" customHeight="1">
      <c r="B846" s="33"/>
      <c r="C846" s="173" t="s">
        <v>1410</v>
      </c>
      <c r="D846" s="173" t="s">
        <v>151</v>
      </c>
      <c r="E846" s="174" t="s">
        <v>1411</v>
      </c>
      <c r="F846" s="175" t="s">
        <v>1412</v>
      </c>
      <c r="G846" s="176" t="s">
        <v>179</v>
      </c>
      <c r="H846" s="177">
        <v>5.04</v>
      </c>
      <c r="I846" s="178"/>
      <c r="J846" s="179">
        <f>ROUND(I846*H846,2)</f>
        <v>0</v>
      </c>
      <c r="K846" s="175" t="s">
        <v>160</v>
      </c>
      <c r="L846" s="37"/>
      <c r="M846" s="180" t="s">
        <v>19</v>
      </c>
      <c r="N846" s="181" t="s">
        <v>45</v>
      </c>
      <c r="O846" s="59"/>
      <c r="P846" s="182">
        <f>O846*H846</f>
        <v>0</v>
      </c>
      <c r="Q846" s="182">
        <v>3.8000000000000002E-4</v>
      </c>
      <c r="R846" s="182">
        <f>Q846*H846</f>
        <v>1.9152000000000001E-3</v>
      </c>
      <c r="S846" s="182">
        <v>0</v>
      </c>
      <c r="T846" s="183">
        <f>S846*H846</f>
        <v>0</v>
      </c>
      <c r="AR846" s="16" t="s">
        <v>247</v>
      </c>
      <c r="AT846" s="16" t="s">
        <v>151</v>
      </c>
      <c r="AU846" s="16" t="s">
        <v>84</v>
      </c>
      <c r="AY846" s="16" t="s">
        <v>148</v>
      </c>
      <c r="BE846" s="184">
        <f>IF(N846="základní",J846,0)</f>
        <v>0</v>
      </c>
      <c r="BF846" s="184">
        <f>IF(N846="snížená",J846,0)</f>
        <v>0</v>
      </c>
      <c r="BG846" s="184">
        <f>IF(N846="zákl. přenesená",J846,0)</f>
        <v>0</v>
      </c>
      <c r="BH846" s="184">
        <f>IF(N846="sníž. přenesená",J846,0)</f>
        <v>0</v>
      </c>
      <c r="BI846" s="184">
        <f>IF(N846="nulová",J846,0)</f>
        <v>0</v>
      </c>
      <c r="BJ846" s="16" t="s">
        <v>82</v>
      </c>
      <c r="BK846" s="184">
        <f>ROUND(I846*H846,2)</f>
        <v>0</v>
      </c>
      <c r="BL846" s="16" t="s">
        <v>247</v>
      </c>
      <c r="BM846" s="16" t="s">
        <v>1413</v>
      </c>
    </row>
    <row r="847" spans="2:65" s="1" customFormat="1" ht="58.5">
      <c r="B847" s="33"/>
      <c r="C847" s="34"/>
      <c r="D847" s="185" t="s">
        <v>181</v>
      </c>
      <c r="E847" s="34"/>
      <c r="F847" s="186" t="s">
        <v>1408</v>
      </c>
      <c r="G847" s="34"/>
      <c r="H847" s="34"/>
      <c r="I847" s="102"/>
      <c r="J847" s="34"/>
      <c r="K847" s="34"/>
      <c r="L847" s="37"/>
      <c r="M847" s="187"/>
      <c r="N847" s="59"/>
      <c r="O847" s="59"/>
      <c r="P847" s="59"/>
      <c r="Q847" s="59"/>
      <c r="R847" s="59"/>
      <c r="S847" s="59"/>
      <c r="T847" s="60"/>
      <c r="AT847" s="16" t="s">
        <v>181</v>
      </c>
      <c r="AU847" s="16" t="s">
        <v>84</v>
      </c>
    </row>
    <row r="848" spans="2:65" s="11" customFormat="1" ht="11.25">
      <c r="B848" s="188"/>
      <c r="C848" s="189"/>
      <c r="D848" s="185" t="s">
        <v>168</v>
      </c>
      <c r="E848" s="190" t="s">
        <v>19</v>
      </c>
      <c r="F848" s="191" t="s">
        <v>1414</v>
      </c>
      <c r="G848" s="189"/>
      <c r="H848" s="190" t="s">
        <v>19</v>
      </c>
      <c r="I848" s="192"/>
      <c r="J848" s="189"/>
      <c r="K848" s="189"/>
      <c r="L848" s="193"/>
      <c r="M848" s="194"/>
      <c r="N848" s="195"/>
      <c r="O848" s="195"/>
      <c r="P848" s="195"/>
      <c r="Q848" s="195"/>
      <c r="R848" s="195"/>
      <c r="S848" s="195"/>
      <c r="T848" s="196"/>
      <c r="AT848" s="197" t="s">
        <v>168</v>
      </c>
      <c r="AU848" s="197" t="s">
        <v>84</v>
      </c>
      <c r="AV848" s="11" t="s">
        <v>82</v>
      </c>
      <c r="AW848" s="11" t="s">
        <v>35</v>
      </c>
      <c r="AX848" s="11" t="s">
        <v>74</v>
      </c>
      <c r="AY848" s="197" t="s">
        <v>148</v>
      </c>
    </row>
    <row r="849" spans="2:65" s="12" customFormat="1" ht="11.25">
      <c r="B849" s="198"/>
      <c r="C849" s="199"/>
      <c r="D849" s="185" t="s">
        <v>168</v>
      </c>
      <c r="E849" s="200" t="s">
        <v>19</v>
      </c>
      <c r="F849" s="201" t="s">
        <v>414</v>
      </c>
      <c r="G849" s="199"/>
      <c r="H849" s="202">
        <v>5.04</v>
      </c>
      <c r="I849" s="203"/>
      <c r="J849" s="199"/>
      <c r="K849" s="199"/>
      <c r="L849" s="204"/>
      <c r="M849" s="205"/>
      <c r="N849" s="206"/>
      <c r="O849" s="206"/>
      <c r="P849" s="206"/>
      <c r="Q849" s="206"/>
      <c r="R849" s="206"/>
      <c r="S849" s="206"/>
      <c r="T849" s="207"/>
      <c r="AT849" s="208" t="s">
        <v>168</v>
      </c>
      <c r="AU849" s="208" t="s">
        <v>84</v>
      </c>
      <c r="AV849" s="12" t="s">
        <v>84</v>
      </c>
      <c r="AW849" s="12" t="s">
        <v>35</v>
      </c>
      <c r="AX849" s="12" t="s">
        <v>82</v>
      </c>
      <c r="AY849" s="208" t="s">
        <v>148</v>
      </c>
    </row>
    <row r="850" spans="2:65" s="1" customFormat="1" ht="16.5" customHeight="1">
      <c r="B850" s="33"/>
      <c r="C850" s="173" t="s">
        <v>1415</v>
      </c>
      <c r="D850" s="173" t="s">
        <v>151</v>
      </c>
      <c r="E850" s="174" t="s">
        <v>1416</v>
      </c>
      <c r="F850" s="175" t="s">
        <v>1417</v>
      </c>
      <c r="G850" s="176" t="s">
        <v>202</v>
      </c>
      <c r="H850" s="177">
        <v>3.3</v>
      </c>
      <c r="I850" s="178"/>
      <c r="J850" s="179">
        <f>ROUND(I850*H850,2)</f>
        <v>0</v>
      </c>
      <c r="K850" s="175" t="s">
        <v>19</v>
      </c>
      <c r="L850" s="37"/>
      <c r="M850" s="180" t="s">
        <v>19</v>
      </c>
      <c r="N850" s="181" t="s">
        <v>45</v>
      </c>
      <c r="O850" s="59"/>
      <c r="P850" s="182">
        <f>O850*H850</f>
        <v>0</v>
      </c>
      <c r="Q850" s="182">
        <v>0</v>
      </c>
      <c r="R850" s="182">
        <f>Q850*H850</f>
        <v>0</v>
      </c>
      <c r="S850" s="182">
        <v>0</v>
      </c>
      <c r="T850" s="183">
        <f>S850*H850</f>
        <v>0</v>
      </c>
      <c r="AR850" s="16" t="s">
        <v>247</v>
      </c>
      <c r="AT850" s="16" t="s">
        <v>151</v>
      </c>
      <c r="AU850" s="16" t="s">
        <v>84</v>
      </c>
      <c r="AY850" s="16" t="s">
        <v>148</v>
      </c>
      <c r="BE850" s="184">
        <f>IF(N850="základní",J850,0)</f>
        <v>0</v>
      </c>
      <c r="BF850" s="184">
        <f>IF(N850="snížená",J850,0)</f>
        <v>0</v>
      </c>
      <c r="BG850" s="184">
        <f>IF(N850="zákl. přenesená",J850,0)</f>
        <v>0</v>
      </c>
      <c r="BH850" s="184">
        <f>IF(N850="sníž. přenesená",J850,0)</f>
        <v>0</v>
      </c>
      <c r="BI850" s="184">
        <f>IF(N850="nulová",J850,0)</f>
        <v>0</v>
      </c>
      <c r="BJ850" s="16" t="s">
        <v>82</v>
      </c>
      <c r="BK850" s="184">
        <f>ROUND(I850*H850,2)</f>
        <v>0</v>
      </c>
      <c r="BL850" s="16" t="s">
        <v>247</v>
      </c>
      <c r="BM850" s="16" t="s">
        <v>1418</v>
      </c>
    </row>
    <row r="851" spans="2:65" s="1" customFormat="1" ht="19.5">
      <c r="B851" s="33"/>
      <c r="C851" s="34"/>
      <c r="D851" s="185" t="s">
        <v>162</v>
      </c>
      <c r="E851" s="34"/>
      <c r="F851" s="186" t="s">
        <v>1419</v>
      </c>
      <c r="G851" s="34"/>
      <c r="H851" s="34"/>
      <c r="I851" s="102"/>
      <c r="J851" s="34"/>
      <c r="K851" s="34"/>
      <c r="L851" s="37"/>
      <c r="M851" s="187"/>
      <c r="N851" s="59"/>
      <c r="O851" s="59"/>
      <c r="P851" s="59"/>
      <c r="Q851" s="59"/>
      <c r="R851" s="59"/>
      <c r="S851" s="59"/>
      <c r="T851" s="60"/>
      <c r="AT851" s="16" t="s">
        <v>162</v>
      </c>
      <c r="AU851" s="16" t="s">
        <v>84</v>
      </c>
    </row>
    <row r="852" spans="2:65" s="1" customFormat="1" ht="16.5" customHeight="1">
      <c r="B852" s="33"/>
      <c r="C852" s="173" t="s">
        <v>1420</v>
      </c>
      <c r="D852" s="173" t="s">
        <v>151</v>
      </c>
      <c r="E852" s="174" t="s">
        <v>1421</v>
      </c>
      <c r="F852" s="175" t="s">
        <v>1422</v>
      </c>
      <c r="G852" s="176" t="s">
        <v>202</v>
      </c>
      <c r="H852" s="177">
        <v>3.3</v>
      </c>
      <c r="I852" s="178"/>
      <c r="J852" s="179">
        <f>ROUND(I852*H852,2)</f>
        <v>0</v>
      </c>
      <c r="K852" s="175" t="s">
        <v>19</v>
      </c>
      <c r="L852" s="37"/>
      <c r="M852" s="180" t="s">
        <v>19</v>
      </c>
      <c r="N852" s="181" t="s">
        <v>45</v>
      </c>
      <c r="O852" s="59"/>
      <c r="P852" s="182">
        <f>O852*H852</f>
        <v>0</v>
      </c>
      <c r="Q852" s="182">
        <v>0</v>
      </c>
      <c r="R852" s="182">
        <f>Q852*H852</f>
        <v>0</v>
      </c>
      <c r="S852" s="182">
        <v>0.03</v>
      </c>
      <c r="T852" s="183">
        <f>S852*H852</f>
        <v>9.8999999999999991E-2</v>
      </c>
      <c r="AR852" s="16" t="s">
        <v>247</v>
      </c>
      <c r="AT852" s="16" t="s">
        <v>151</v>
      </c>
      <c r="AU852" s="16" t="s">
        <v>84</v>
      </c>
      <c r="AY852" s="16" t="s">
        <v>148</v>
      </c>
      <c r="BE852" s="184">
        <f>IF(N852="základní",J852,0)</f>
        <v>0</v>
      </c>
      <c r="BF852" s="184">
        <f>IF(N852="snížená",J852,0)</f>
        <v>0</v>
      </c>
      <c r="BG852" s="184">
        <f>IF(N852="zákl. přenesená",J852,0)</f>
        <v>0</v>
      </c>
      <c r="BH852" s="184">
        <f>IF(N852="sníž. přenesená",J852,0)</f>
        <v>0</v>
      </c>
      <c r="BI852" s="184">
        <f>IF(N852="nulová",J852,0)</f>
        <v>0</v>
      </c>
      <c r="BJ852" s="16" t="s">
        <v>82</v>
      </c>
      <c r="BK852" s="184">
        <f>ROUND(I852*H852,2)</f>
        <v>0</v>
      </c>
      <c r="BL852" s="16" t="s">
        <v>247</v>
      </c>
      <c r="BM852" s="16" t="s">
        <v>1423</v>
      </c>
    </row>
    <row r="853" spans="2:65" s="1" customFormat="1" ht="16.5" customHeight="1">
      <c r="B853" s="33"/>
      <c r="C853" s="173" t="s">
        <v>1424</v>
      </c>
      <c r="D853" s="173" t="s">
        <v>151</v>
      </c>
      <c r="E853" s="174" t="s">
        <v>1425</v>
      </c>
      <c r="F853" s="175" t="s">
        <v>1426</v>
      </c>
      <c r="G853" s="176" t="s">
        <v>202</v>
      </c>
      <c r="H853" s="177">
        <v>58.405000000000001</v>
      </c>
      <c r="I853" s="178"/>
      <c r="J853" s="179">
        <f>ROUND(I853*H853,2)</f>
        <v>0</v>
      </c>
      <c r="K853" s="175" t="s">
        <v>160</v>
      </c>
      <c r="L853" s="37"/>
      <c r="M853" s="180" t="s">
        <v>19</v>
      </c>
      <c r="N853" s="181" t="s">
        <v>45</v>
      </c>
      <c r="O853" s="59"/>
      <c r="P853" s="182">
        <f>O853*H853</f>
        <v>0</v>
      </c>
      <c r="Q853" s="182">
        <v>0</v>
      </c>
      <c r="R853" s="182">
        <f>Q853*H853</f>
        <v>0</v>
      </c>
      <c r="S853" s="182">
        <v>0</v>
      </c>
      <c r="T853" s="183">
        <f>S853*H853</f>
        <v>0</v>
      </c>
      <c r="AR853" s="16" t="s">
        <v>247</v>
      </c>
      <c r="AT853" s="16" t="s">
        <v>151</v>
      </c>
      <c r="AU853" s="16" t="s">
        <v>84</v>
      </c>
      <c r="AY853" s="16" t="s">
        <v>148</v>
      </c>
      <c r="BE853" s="184">
        <f>IF(N853="základní",J853,0)</f>
        <v>0</v>
      </c>
      <c r="BF853" s="184">
        <f>IF(N853="snížená",J853,0)</f>
        <v>0</v>
      </c>
      <c r="BG853" s="184">
        <f>IF(N853="zákl. přenesená",J853,0)</f>
        <v>0</v>
      </c>
      <c r="BH853" s="184">
        <f>IF(N853="sníž. přenesená",J853,0)</f>
        <v>0</v>
      </c>
      <c r="BI853" s="184">
        <f>IF(N853="nulová",J853,0)</f>
        <v>0</v>
      </c>
      <c r="BJ853" s="16" t="s">
        <v>82</v>
      </c>
      <c r="BK853" s="184">
        <f>ROUND(I853*H853,2)</f>
        <v>0</v>
      </c>
      <c r="BL853" s="16" t="s">
        <v>247</v>
      </c>
      <c r="BM853" s="16" t="s">
        <v>1427</v>
      </c>
    </row>
    <row r="854" spans="2:65" s="1" customFormat="1" ht="29.25">
      <c r="B854" s="33"/>
      <c r="C854" s="34"/>
      <c r="D854" s="185" t="s">
        <v>181</v>
      </c>
      <c r="E854" s="34"/>
      <c r="F854" s="186" t="s">
        <v>1428</v>
      </c>
      <c r="G854" s="34"/>
      <c r="H854" s="34"/>
      <c r="I854" s="102"/>
      <c r="J854" s="34"/>
      <c r="K854" s="34"/>
      <c r="L854" s="37"/>
      <c r="M854" s="187"/>
      <c r="N854" s="59"/>
      <c r="O854" s="59"/>
      <c r="P854" s="59"/>
      <c r="Q854" s="59"/>
      <c r="R854" s="59"/>
      <c r="S854" s="59"/>
      <c r="T854" s="60"/>
      <c r="AT854" s="16" t="s">
        <v>181</v>
      </c>
      <c r="AU854" s="16" t="s">
        <v>84</v>
      </c>
    </row>
    <row r="855" spans="2:65" s="11" customFormat="1" ht="11.25">
      <c r="B855" s="188"/>
      <c r="C855" s="189"/>
      <c r="D855" s="185" t="s">
        <v>168</v>
      </c>
      <c r="E855" s="190" t="s">
        <v>19</v>
      </c>
      <c r="F855" s="191" t="s">
        <v>1429</v>
      </c>
      <c r="G855" s="189"/>
      <c r="H855" s="190" t="s">
        <v>19</v>
      </c>
      <c r="I855" s="192"/>
      <c r="J855" s="189"/>
      <c r="K855" s="189"/>
      <c r="L855" s="193"/>
      <c r="M855" s="194"/>
      <c r="N855" s="195"/>
      <c r="O855" s="195"/>
      <c r="P855" s="195"/>
      <c r="Q855" s="195"/>
      <c r="R855" s="195"/>
      <c r="S855" s="195"/>
      <c r="T855" s="196"/>
      <c r="AT855" s="197" t="s">
        <v>168</v>
      </c>
      <c r="AU855" s="197" t="s">
        <v>84</v>
      </c>
      <c r="AV855" s="11" t="s">
        <v>82</v>
      </c>
      <c r="AW855" s="11" t="s">
        <v>35</v>
      </c>
      <c r="AX855" s="11" t="s">
        <v>74</v>
      </c>
      <c r="AY855" s="197" t="s">
        <v>148</v>
      </c>
    </row>
    <row r="856" spans="2:65" s="12" customFormat="1" ht="11.25">
      <c r="B856" s="198"/>
      <c r="C856" s="199"/>
      <c r="D856" s="185" t="s">
        <v>168</v>
      </c>
      <c r="E856" s="200" t="s">
        <v>19</v>
      </c>
      <c r="F856" s="201" t="s">
        <v>1430</v>
      </c>
      <c r="G856" s="199"/>
      <c r="H856" s="202">
        <v>58.405000000000001</v>
      </c>
      <c r="I856" s="203"/>
      <c r="J856" s="199"/>
      <c r="K856" s="199"/>
      <c r="L856" s="204"/>
      <c r="M856" s="205"/>
      <c r="N856" s="206"/>
      <c r="O856" s="206"/>
      <c r="P856" s="206"/>
      <c r="Q856" s="206"/>
      <c r="R856" s="206"/>
      <c r="S856" s="206"/>
      <c r="T856" s="207"/>
      <c r="AT856" s="208" t="s">
        <v>168</v>
      </c>
      <c r="AU856" s="208" t="s">
        <v>84</v>
      </c>
      <c r="AV856" s="12" t="s">
        <v>84</v>
      </c>
      <c r="AW856" s="12" t="s">
        <v>35</v>
      </c>
      <c r="AX856" s="12" t="s">
        <v>82</v>
      </c>
      <c r="AY856" s="208" t="s">
        <v>148</v>
      </c>
    </row>
    <row r="857" spans="2:65" s="1" customFormat="1" ht="16.5" customHeight="1">
      <c r="B857" s="33"/>
      <c r="C857" s="173" t="s">
        <v>1431</v>
      </c>
      <c r="D857" s="173" t="s">
        <v>151</v>
      </c>
      <c r="E857" s="174" t="s">
        <v>1432</v>
      </c>
      <c r="F857" s="175" t="s">
        <v>1433</v>
      </c>
      <c r="G857" s="176" t="s">
        <v>202</v>
      </c>
      <c r="H857" s="177">
        <v>58.405000000000001</v>
      </c>
      <c r="I857" s="178"/>
      <c r="J857" s="179">
        <f>ROUND(I857*H857,2)</f>
        <v>0</v>
      </c>
      <c r="K857" s="175" t="s">
        <v>160</v>
      </c>
      <c r="L857" s="37"/>
      <c r="M857" s="180" t="s">
        <v>19</v>
      </c>
      <c r="N857" s="181" t="s">
        <v>45</v>
      </c>
      <c r="O857" s="59"/>
      <c r="P857" s="182">
        <f>O857*H857</f>
        <v>0</v>
      </c>
      <c r="Q857" s="182">
        <v>0</v>
      </c>
      <c r="R857" s="182">
        <f>Q857*H857</f>
        <v>0</v>
      </c>
      <c r="S857" s="182">
        <v>3.5000000000000003E-2</v>
      </c>
      <c r="T857" s="183">
        <f>S857*H857</f>
        <v>2.0441750000000001</v>
      </c>
      <c r="AR857" s="16" t="s">
        <v>247</v>
      </c>
      <c r="AT857" s="16" t="s">
        <v>151</v>
      </c>
      <c r="AU857" s="16" t="s">
        <v>84</v>
      </c>
      <c r="AY857" s="16" t="s">
        <v>148</v>
      </c>
      <c r="BE857" s="184">
        <f>IF(N857="základní",J857,0)</f>
        <v>0</v>
      </c>
      <c r="BF857" s="184">
        <f>IF(N857="snížená",J857,0)</f>
        <v>0</v>
      </c>
      <c r="BG857" s="184">
        <f>IF(N857="zákl. přenesená",J857,0)</f>
        <v>0</v>
      </c>
      <c r="BH857" s="184">
        <f>IF(N857="sníž. přenesená",J857,0)</f>
        <v>0</v>
      </c>
      <c r="BI857" s="184">
        <f>IF(N857="nulová",J857,0)</f>
        <v>0</v>
      </c>
      <c r="BJ857" s="16" t="s">
        <v>82</v>
      </c>
      <c r="BK857" s="184">
        <f>ROUND(I857*H857,2)</f>
        <v>0</v>
      </c>
      <c r="BL857" s="16" t="s">
        <v>247</v>
      </c>
      <c r="BM857" s="16" t="s">
        <v>1434</v>
      </c>
    </row>
    <row r="858" spans="2:65" s="1" customFormat="1" ht="29.25">
      <c r="B858" s="33"/>
      <c r="C858" s="34"/>
      <c r="D858" s="185" t="s">
        <v>181</v>
      </c>
      <c r="E858" s="34"/>
      <c r="F858" s="186" t="s">
        <v>1435</v>
      </c>
      <c r="G858" s="34"/>
      <c r="H858" s="34"/>
      <c r="I858" s="102"/>
      <c r="J858" s="34"/>
      <c r="K858" s="34"/>
      <c r="L858" s="37"/>
      <c r="M858" s="187"/>
      <c r="N858" s="59"/>
      <c r="O858" s="59"/>
      <c r="P858" s="59"/>
      <c r="Q858" s="59"/>
      <c r="R858" s="59"/>
      <c r="S858" s="59"/>
      <c r="T858" s="60"/>
      <c r="AT858" s="16" t="s">
        <v>181</v>
      </c>
      <c r="AU858" s="16" t="s">
        <v>84</v>
      </c>
    </row>
    <row r="859" spans="2:65" s="11" customFormat="1" ht="11.25">
      <c r="B859" s="188"/>
      <c r="C859" s="189"/>
      <c r="D859" s="185" t="s">
        <v>168</v>
      </c>
      <c r="E859" s="190" t="s">
        <v>19</v>
      </c>
      <c r="F859" s="191" t="s">
        <v>1436</v>
      </c>
      <c r="G859" s="189"/>
      <c r="H859" s="190" t="s">
        <v>19</v>
      </c>
      <c r="I859" s="192"/>
      <c r="J859" s="189"/>
      <c r="K859" s="189"/>
      <c r="L859" s="193"/>
      <c r="M859" s="194"/>
      <c r="N859" s="195"/>
      <c r="O859" s="195"/>
      <c r="P859" s="195"/>
      <c r="Q859" s="195"/>
      <c r="R859" s="195"/>
      <c r="S859" s="195"/>
      <c r="T859" s="196"/>
      <c r="AT859" s="197" t="s">
        <v>168</v>
      </c>
      <c r="AU859" s="197" t="s">
        <v>84</v>
      </c>
      <c r="AV859" s="11" t="s">
        <v>82</v>
      </c>
      <c r="AW859" s="11" t="s">
        <v>35</v>
      </c>
      <c r="AX859" s="11" t="s">
        <v>74</v>
      </c>
      <c r="AY859" s="197" t="s">
        <v>148</v>
      </c>
    </row>
    <row r="860" spans="2:65" s="12" customFormat="1" ht="11.25">
      <c r="B860" s="198"/>
      <c r="C860" s="199"/>
      <c r="D860" s="185" t="s">
        <v>168</v>
      </c>
      <c r="E860" s="200" t="s">
        <v>19</v>
      </c>
      <c r="F860" s="201" t="s">
        <v>1430</v>
      </c>
      <c r="G860" s="199"/>
      <c r="H860" s="202">
        <v>58.405000000000001</v>
      </c>
      <c r="I860" s="203"/>
      <c r="J860" s="199"/>
      <c r="K860" s="199"/>
      <c r="L860" s="204"/>
      <c r="M860" s="205"/>
      <c r="N860" s="206"/>
      <c r="O860" s="206"/>
      <c r="P860" s="206"/>
      <c r="Q860" s="206"/>
      <c r="R860" s="206"/>
      <c r="S860" s="206"/>
      <c r="T860" s="207"/>
      <c r="AT860" s="208" t="s">
        <v>168</v>
      </c>
      <c r="AU860" s="208" t="s">
        <v>84</v>
      </c>
      <c r="AV860" s="12" t="s">
        <v>84</v>
      </c>
      <c r="AW860" s="12" t="s">
        <v>35</v>
      </c>
      <c r="AX860" s="12" t="s">
        <v>82</v>
      </c>
      <c r="AY860" s="208" t="s">
        <v>148</v>
      </c>
    </row>
    <row r="861" spans="2:65" s="1" customFormat="1" ht="16.5" customHeight="1">
      <c r="B861" s="33"/>
      <c r="C861" s="173" t="s">
        <v>1437</v>
      </c>
      <c r="D861" s="173" t="s">
        <v>151</v>
      </c>
      <c r="E861" s="174" t="s">
        <v>1438</v>
      </c>
      <c r="F861" s="175" t="s">
        <v>1439</v>
      </c>
      <c r="G861" s="176" t="s">
        <v>809</v>
      </c>
      <c r="H861" s="177">
        <v>80</v>
      </c>
      <c r="I861" s="178"/>
      <c r="J861" s="179">
        <f>ROUND(I861*H861,2)</f>
        <v>0</v>
      </c>
      <c r="K861" s="175" t="s">
        <v>19</v>
      </c>
      <c r="L861" s="37"/>
      <c r="M861" s="180" t="s">
        <v>19</v>
      </c>
      <c r="N861" s="181" t="s">
        <v>45</v>
      </c>
      <c r="O861" s="59"/>
      <c r="P861" s="182">
        <f>O861*H861</f>
        <v>0</v>
      </c>
      <c r="Q861" s="182">
        <v>1E-3</v>
      </c>
      <c r="R861" s="182">
        <f>Q861*H861</f>
        <v>0.08</v>
      </c>
      <c r="S861" s="182">
        <v>0</v>
      </c>
      <c r="T861" s="183">
        <f>S861*H861</f>
        <v>0</v>
      </c>
      <c r="AR861" s="16" t="s">
        <v>247</v>
      </c>
      <c r="AT861" s="16" t="s">
        <v>151</v>
      </c>
      <c r="AU861" s="16" t="s">
        <v>84</v>
      </c>
      <c r="AY861" s="16" t="s">
        <v>148</v>
      </c>
      <c r="BE861" s="184">
        <f>IF(N861="základní",J861,0)</f>
        <v>0</v>
      </c>
      <c r="BF861" s="184">
        <f>IF(N861="snížená",J861,0)</f>
        <v>0</v>
      </c>
      <c r="BG861" s="184">
        <f>IF(N861="zákl. přenesená",J861,0)</f>
        <v>0</v>
      </c>
      <c r="BH861" s="184">
        <f>IF(N861="sníž. přenesená",J861,0)</f>
        <v>0</v>
      </c>
      <c r="BI861" s="184">
        <f>IF(N861="nulová",J861,0)</f>
        <v>0</v>
      </c>
      <c r="BJ861" s="16" t="s">
        <v>82</v>
      </c>
      <c r="BK861" s="184">
        <f>ROUND(I861*H861,2)</f>
        <v>0</v>
      </c>
      <c r="BL861" s="16" t="s">
        <v>247</v>
      </c>
      <c r="BM861" s="16" t="s">
        <v>1440</v>
      </c>
    </row>
    <row r="862" spans="2:65" s="1" customFormat="1" ht="19.5">
      <c r="B862" s="33"/>
      <c r="C862" s="34"/>
      <c r="D862" s="185" t="s">
        <v>162</v>
      </c>
      <c r="E862" s="34"/>
      <c r="F862" s="186" t="s">
        <v>1441</v>
      </c>
      <c r="G862" s="34"/>
      <c r="H862" s="34"/>
      <c r="I862" s="102"/>
      <c r="J862" s="34"/>
      <c r="K862" s="34"/>
      <c r="L862" s="37"/>
      <c r="M862" s="187"/>
      <c r="N862" s="59"/>
      <c r="O862" s="59"/>
      <c r="P862" s="59"/>
      <c r="Q862" s="59"/>
      <c r="R862" s="59"/>
      <c r="S862" s="59"/>
      <c r="T862" s="60"/>
      <c r="AT862" s="16" t="s">
        <v>162</v>
      </c>
      <c r="AU862" s="16" t="s">
        <v>84</v>
      </c>
    </row>
    <row r="863" spans="2:65" s="11" customFormat="1" ht="11.25">
      <c r="B863" s="188"/>
      <c r="C863" s="189"/>
      <c r="D863" s="185" t="s">
        <v>168</v>
      </c>
      <c r="E863" s="190" t="s">
        <v>19</v>
      </c>
      <c r="F863" s="191" t="s">
        <v>1442</v>
      </c>
      <c r="G863" s="189"/>
      <c r="H863" s="190" t="s">
        <v>19</v>
      </c>
      <c r="I863" s="192"/>
      <c r="J863" s="189"/>
      <c r="K863" s="189"/>
      <c r="L863" s="193"/>
      <c r="M863" s="194"/>
      <c r="N863" s="195"/>
      <c r="O863" s="195"/>
      <c r="P863" s="195"/>
      <c r="Q863" s="195"/>
      <c r="R863" s="195"/>
      <c r="S863" s="195"/>
      <c r="T863" s="196"/>
      <c r="AT863" s="197" t="s">
        <v>168</v>
      </c>
      <c r="AU863" s="197" t="s">
        <v>84</v>
      </c>
      <c r="AV863" s="11" t="s">
        <v>82</v>
      </c>
      <c r="AW863" s="11" t="s">
        <v>35</v>
      </c>
      <c r="AX863" s="11" t="s">
        <v>74</v>
      </c>
      <c r="AY863" s="197" t="s">
        <v>148</v>
      </c>
    </row>
    <row r="864" spans="2:65" s="12" customFormat="1" ht="11.25">
      <c r="B864" s="198"/>
      <c r="C864" s="199"/>
      <c r="D864" s="185" t="s">
        <v>168</v>
      </c>
      <c r="E864" s="200" t="s">
        <v>19</v>
      </c>
      <c r="F864" s="201" t="s">
        <v>652</v>
      </c>
      <c r="G864" s="199"/>
      <c r="H864" s="202">
        <v>80</v>
      </c>
      <c r="I864" s="203"/>
      <c r="J864" s="199"/>
      <c r="K864" s="199"/>
      <c r="L864" s="204"/>
      <c r="M864" s="205"/>
      <c r="N864" s="206"/>
      <c r="O864" s="206"/>
      <c r="P864" s="206"/>
      <c r="Q864" s="206"/>
      <c r="R864" s="206"/>
      <c r="S864" s="206"/>
      <c r="T864" s="207"/>
      <c r="AT864" s="208" t="s">
        <v>168</v>
      </c>
      <c r="AU864" s="208" t="s">
        <v>84</v>
      </c>
      <c r="AV864" s="12" t="s">
        <v>84</v>
      </c>
      <c r="AW864" s="12" t="s">
        <v>35</v>
      </c>
      <c r="AX864" s="12" t="s">
        <v>82</v>
      </c>
      <c r="AY864" s="208" t="s">
        <v>148</v>
      </c>
    </row>
    <row r="865" spans="2:65" s="1" customFormat="1" ht="16.5" customHeight="1">
      <c r="B865" s="33"/>
      <c r="C865" s="173" t="s">
        <v>1443</v>
      </c>
      <c r="D865" s="173" t="s">
        <v>151</v>
      </c>
      <c r="E865" s="174" t="s">
        <v>1444</v>
      </c>
      <c r="F865" s="175" t="s">
        <v>1445</v>
      </c>
      <c r="G865" s="176" t="s">
        <v>809</v>
      </c>
      <c r="H865" s="177">
        <v>100</v>
      </c>
      <c r="I865" s="178"/>
      <c r="J865" s="179">
        <f>ROUND(I865*H865,2)</f>
        <v>0</v>
      </c>
      <c r="K865" s="175" t="s">
        <v>19</v>
      </c>
      <c r="L865" s="37"/>
      <c r="M865" s="180" t="s">
        <v>19</v>
      </c>
      <c r="N865" s="181" t="s">
        <v>45</v>
      </c>
      <c r="O865" s="59"/>
      <c r="P865" s="182">
        <f>O865*H865</f>
        <v>0</v>
      </c>
      <c r="Q865" s="182">
        <v>1E-3</v>
      </c>
      <c r="R865" s="182">
        <f>Q865*H865</f>
        <v>0.1</v>
      </c>
      <c r="S865" s="182">
        <v>0</v>
      </c>
      <c r="T865" s="183">
        <f>S865*H865</f>
        <v>0</v>
      </c>
      <c r="AR865" s="16" t="s">
        <v>247</v>
      </c>
      <c r="AT865" s="16" t="s">
        <v>151</v>
      </c>
      <c r="AU865" s="16" t="s">
        <v>84</v>
      </c>
      <c r="AY865" s="16" t="s">
        <v>148</v>
      </c>
      <c r="BE865" s="184">
        <f>IF(N865="základní",J865,0)</f>
        <v>0</v>
      </c>
      <c r="BF865" s="184">
        <f>IF(N865="snížená",J865,0)</f>
        <v>0</v>
      </c>
      <c r="BG865" s="184">
        <f>IF(N865="zákl. přenesená",J865,0)</f>
        <v>0</v>
      </c>
      <c r="BH865" s="184">
        <f>IF(N865="sníž. přenesená",J865,0)</f>
        <v>0</v>
      </c>
      <c r="BI865" s="184">
        <f>IF(N865="nulová",J865,0)</f>
        <v>0</v>
      </c>
      <c r="BJ865" s="16" t="s">
        <v>82</v>
      </c>
      <c r="BK865" s="184">
        <f>ROUND(I865*H865,2)</f>
        <v>0</v>
      </c>
      <c r="BL865" s="16" t="s">
        <v>247</v>
      </c>
      <c r="BM865" s="16" t="s">
        <v>1446</v>
      </c>
    </row>
    <row r="866" spans="2:65" s="11" customFormat="1" ht="11.25">
      <c r="B866" s="188"/>
      <c r="C866" s="189"/>
      <c r="D866" s="185" t="s">
        <v>168</v>
      </c>
      <c r="E866" s="190" t="s">
        <v>19</v>
      </c>
      <c r="F866" s="191" t="s">
        <v>1447</v>
      </c>
      <c r="G866" s="189"/>
      <c r="H866" s="190" t="s">
        <v>19</v>
      </c>
      <c r="I866" s="192"/>
      <c r="J866" s="189"/>
      <c r="K866" s="189"/>
      <c r="L866" s="193"/>
      <c r="M866" s="194"/>
      <c r="N866" s="195"/>
      <c r="O866" s="195"/>
      <c r="P866" s="195"/>
      <c r="Q866" s="195"/>
      <c r="R866" s="195"/>
      <c r="S866" s="195"/>
      <c r="T866" s="196"/>
      <c r="AT866" s="197" t="s">
        <v>168</v>
      </c>
      <c r="AU866" s="197" t="s">
        <v>84</v>
      </c>
      <c r="AV866" s="11" t="s">
        <v>82</v>
      </c>
      <c r="AW866" s="11" t="s">
        <v>35</v>
      </c>
      <c r="AX866" s="11" t="s">
        <v>74</v>
      </c>
      <c r="AY866" s="197" t="s">
        <v>148</v>
      </c>
    </row>
    <row r="867" spans="2:65" s="12" customFormat="1" ht="11.25">
      <c r="B867" s="198"/>
      <c r="C867" s="199"/>
      <c r="D867" s="185" t="s">
        <v>168</v>
      </c>
      <c r="E867" s="200" t="s">
        <v>19</v>
      </c>
      <c r="F867" s="201" t="s">
        <v>768</v>
      </c>
      <c r="G867" s="199"/>
      <c r="H867" s="202">
        <v>100</v>
      </c>
      <c r="I867" s="203"/>
      <c r="J867" s="199"/>
      <c r="K867" s="199"/>
      <c r="L867" s="204"/>
      <c r="M867" s="205"/>
      <c r="N867" s="206"/>
      <c r="O867" s="206"/>
      <c r="P867" s="206"/>
      <c r="Q867" s="206"/>
      <c r="R867" s="206"/>
      <c r="S867" s="206"/>
      <c r="T867" s="207"/>
      <c r="AT867" s="208" t="s">
        <v>168</v>
      </c>
      <c r="AU867" s="208" t="s">
        <v>84</v>
      </c>
      <c r="AV867" s="12" t="s">
        <v>84</v>
      </c>
      <c r="AW867" s="12" t="s">
        <v>35</v>
      </c>
      <c r="AX867" s="12" t="s">
        <v>82</v>
      </c>
      <c r="AY867" s="208" t="s">
        <v>148</v>
      </c>
    </row>
    <row r="868" spans="2:65" s="1" customFormat="1" ht="16.5" customHeight="1">
      <c r="B868" s="33"/>
      <c r="C868" s="173" t="s">
        <v>1448</v>
      </c>
      <c r="D868" s="173" t="s">
        <v>151</v>
      </c>
      <c r="E868" s="174" t="s">
        <v>1449</v>
      </c>
      <c r="F868" s="175" t="s">
        <v>1445</v>
      </c>
      <c r="G868" s="176" t="s">
        <v>809</v>
      </c>
      <c r="H868" s="177">
        <v>198</v>
      </c>
      <c r="I868" s="178"/>
      <c r="J868" s="179">
        <f>ROUND(I868*H868,2)</f>
        <v>0</v>
      </c>
      <c r="K868" s="175" t="s">
        <v>19</v>
      </c>
      <c r="L868" s="37"/>
      <c r="M868" s="180" t="s">
        <v>19</v>
      </c>
      <c r="N868" s="181" t="s">
        <v>45</v>
      </c>
      <c r="O868" s="59"/>
      <c r="P868" s="182">
        <f>O868*H868</f>
        <v>0</v>
      </c>
      <c r="Q868" s="182">
        <v>5.0000000000000002E-5</v>
      </c>
      <c r="R868" s="182">
        <f>Q868*H868</f>
        <v>9.9000000000000008E-3</v>
      </c>
      <c r="S868" s="182">
        <v>0</v>
      </c>
      <c r="T868" s="183">
        <f>S868*H868</f>
        <v>0</v>
      </c>
      <c r="AR868" s="16" t="s">
        <v>247</v>
      </c>
      <c r="AT868" s="16" t="s">
        <v>151</v>
      </c>
      <c r="AU868" s="16" t="s">
        <v>84</v>
      </c>
      <c r="AY868" s="16" t="s">
        <v>148</v>
      </c>
      <c r="BE868" s="184">
        <f>IF(N868="základní",J868,0)</f>
        <v>0</v>
      </c>
      <c r="BF868" s="184">
        <f>IF(N868="snížená",J868,0)</f>
        <v>0</v>
      </c>
      <c r="BG868" s="184">
        <f>IF(N868="zákl. přenesená",J868,0)</f>
        <v>0</v>
      </c>
      <c r="BH868" s="184">
        <f>IF(N868="sníž. přenesená",J868,0)</f>
        <v>0</v>
      </c>
      <c r="BI868" s="184">
        <f>IF(N868="nulová",J868,0)</f>
        <v>0</v>
      </c>
      <c r="BJ868" s="16" t="s">
        <v>82</v>
      </c>
      <c r="BK868" s="184">
        <f>ROUND(I868*H868,2)</f>
        <v>0</v>
      </c>
      <c r="BL868" s="16" t="s">
        <v>247</v>
      </c>
      <c r="BM868" s="16" t="s">
        <v>1450</v>
      </c>
    </row>
    <row r="869" spans="2:65" s="1" customFormat="1" ht="29.25">
      <c r="B869" s="33"/>
      <c r="C869" s="34"/>
      <c r="D869" s="185" t="s">
        <v>181</v>
      </c>
      <c r="E869" s="34"/>
      <c r="F869" s="186" t="s">
        <v>1451</v>
      </c>
      <c r="G869" s="34"/>
      <c r="H869" s="34"/>
      <c r="I869" s="102"/>
      <c r="J869" s="34"/>
      <c r="K869" s="34"/>
      <c r="L869" s="37"/>
      <c r="M869" s="187"/>
      <c r="N869" s="59"/>
      <c r="O869" s="59"/>
      <c r="P869" s="59"/>
      <c r="Q869" s="59"/>
      <c r="R869" s="59"/>
      <c r="S869" s="59"/>
      <c r="T869" s="60"/>
      <c r="AT869" s="16" t="s">
        <v>181</v>
      </c>
      <c r="AU869" s="16" t="s">
        <v>84</v>
      </c>
    </row>
    <row r="870" spans="2:65" s="1" customFormat="1" ht="19.5">
      <c r="B870" s="33"/>
      <c r="C870" s="34"/>
      <c r="D870" s="185" t="s">
        <v>162</v>
      </c>
      <c r="E870" s="34"/>
      <c r="F870" s="186" t="s">
        <v>1452</v>
      </c>
      <c r="G870" s="34"/>
      <c r="H870" s="34"/>
      <c r="I870" s="102"/>
      <c r="J870" s="34"/>
      <c r="K870" s="34"/>
      <c r="L870" s="37"/>
      <c r="M870" s="187"/>
      <c r="N870" s="59"/>
      <c r="O870" s="59"/>
      <c r="P870" s="59"/>
      <c r="Q870" s="59"/>
      <c r="R870" s="59"/>
      <c r="S870" s="59"/>
      <c r="T870" s="60"/>
      <c r="AT870" s="16" t="s">
        <v>162</v>
      </c>
      <c r="AU870" s="16" t="s">
        <v>84</v>
      </c>
    </row>
    <row r="871" spans="2:65" s="1" customFormat="1" ht="16.5" customHeight="1">
      <c r="B871" s="33"/>
      <c r="C871" s="220" t="s">
        <v>1453</v>
      </c>
      <c r="D871" s="220" t="s">
        <v>491</v>
      </c>
      <c r="E871" s="221" t="s">
        <v>1454</v>
      </c>
      <c r="F871" s="222" t="s">
        <v>1455</v>
      </c>
      <c r="G871" s="223" t="s">
        <v>188</v>
      </c>
      <c r="H871" s="224">
        <v>0.19800000000000001</v>
      </c>
      <c r="I871" s="225"/>
      <c r="J871" s="226">
        <f>ROUND(I871*H871,2)</f>
        <v>0</v>
      </c>
      <c r="K871" s="222" t="s">
        <v>160</v>
      </c>
      <c r="L871" s="227"/>
      <c r="M871" s="228" t="s">
        <v>19</v>
      </c>
      <c r="N871" s="229" t="s">
        <v>45</v>
      </c>
      <c r="O871" s="59"/>
      <c r="P871" s="182">
        <f>O871*H871</f>
        <v>0</v>
      </c>
      <c r="Q871" s="182">
        <v>1</v>
      </c>
      <c r="R871" s="182">
        <f>Q871*H871</f>
        <v>0.19800000000000001</v>
      </c>
      <c r="S871" s="182">
        <v>0</v>
      </c>
      <c r="T871" s="183">
        <f>S871*H871</f>
        <v>0</v>
      </c>
      <c r="AR871" s="16" t="s">
        <v>382</v>
      </c>
      <c r="AT871" s="16" t="s">
        <v>491</v>
      </c>
      <c r="AU871" s="16" t="s">
        <v>84</v>
      </c>
      <c r="AY871" s="16" t="s">
        <v>148</v>
      </c>
      <c r="BE871" s="184">
        <f>IF(N871="základní",J871,0)</f>
        <v>0</v>
      </c>
      <c r="BF871" s="184">
        <f>IF(N871="snížená",J871,0)</f>
        <v>0</v>
      </c>
      <c r="BG871" s="184">
        <f>IF(N871="zákl. přenesená",J871,0)</f>
        <v>0</v>
      </c>
      <c r="BH871" s="184">
        <f>IF(N871="sníž. přenesená",J871,0)</f>
        <v>0</v>
      </c>
      <c r="BI871" s="184">
        <f>IF(N871="nulová",J871,0)</f>
        <v>0</v>
      </c>
      <c r="BJ871" s="16" t="s">
        <v>82</v>
      </c>
      <c r="BK871" s="184">
        <f>ROUND(I871*H871,2)</f>
        <v>0</v>
      </c>
      <c r="BL871" s="16" t="s">
        <v>247</v>
      </c>
      <c r="BM871" s="16" t="s">
        <v>1456</v>
      </c>
    </row>
    <row r="872" spans="2:65" s="12" customFormat="1" ht="11.25">
      <c r="B872" s="198"/>
      <c r="C872" s="199"/>
      <c r="D872" s="185" t="s">
        <v>168</v>
      </c>
      <c r="E872" s="200" t="s">
        <v>19</v>
      </c>
      <c r="F872" s="201" t="s">
        <v>1457</v>
      </c>
      <c r="G872" s="199"/>
      <c r="H872" s="202">
        <v>0.19800000000000001</v>
      </c>
      <c r="I872" s="203"/>
      <c r="J872" s="199"/>
      <c r="K872" s="199"/>
      <c r="L872" s="204"/>
      <c r="M872" s="205"/>
      <c r="N872" s="206"/>
      <c r="O872" s="206"/>
      <c r="P872" s="206"/>
      <c r="Q872" s="206"/>
      <c r="R872" s="206"/>
      <c r="S872" s="206"/>
      <c r="T872" s="207"/>
      <c r="AT872" s="208" t="s">
        <v>168</v>
      </c>
      <c r="AU872" s="208" t="s">
        <v>84</v>
      </c>
      <c r="AV872" s="12" t="s">
        <v>84</v>
      </c>
      <c r="AW872" s="12" t="s">
        <v>35</v>
      </c>
      <c r="AX872" s="12" t="s">
        <v>82</v>
      </c>
      <c r="AY872" s="208" t="s">
        <v>148</v>
      </c>
    </row>
    <row r="873" spans="2:65" s="1" customFormat="1" ht="16.5" customHeight="1">
      <c r="B873" s="33"/>
      <c r="C873" s="173" t="s">
        <v>1458</v>
      </c>
      <c r="D873" s="173" t="s">
        <v>151</v>
      </c>
      <c r="E873" s="174" t="s">
        <v>1449</v>
      </c>
      <c r="F873" s="175" t="s">
        <v>1445</v>
      </c>
      <c r="G873" s="176" t="s">
        <v>809</v>
      </c>
      <c r="H873" s="177">
        <v>114</v>
      </c>
      <c r="I873" s="178"/>
      <c r="J873" s="179">
        <f>ROUND(I873*H873,2)</f>
        <v>0</v>
      </c>
      <c r="K873" s="175" t="s">
        <v>19</v>
      </c>
      <c r="L873" s="37"/>
      <c r="M873" s="180" t="s">
        <v>19</v>
      </c>
      <c r="N873" s="181" t="s">
        <v>45</v>
      </c>
      <c r="O873" s="59"/>
      <c r="P873" s="182">
        <f>O873*H873</f>
        <v>0</v>
      </c>
      <c r="Q873" s="182">
        <v>5.0000000000000002E-5</v>
      </c>
      <c r="R873" s="182">
        <f>Q873*H873</f>
        <v>5.7000000000000002E-3</v>
      </c>
      <c r="S873" s="182">
        <v>0</v>
      </c>
      <c r="T873" s="183">
        <f>S873*H873</f>
        <v>0</v>
      </c>
      <c r="AR873" s="16" t="s">
        <v>247</v>
      </c>
      <c r="AT873" s="16" t="s">
        <v>151</v>
      </c>
      <c r="AU873" s="16" t="s">
        <v>84</v>
      </c>
      <c r="AY873" s="16" t="s">
        <v>148</v>
      </c>
      <c r="BE873" s="184">
        <f>IF(N873="základní",J873,0)</f>
        <v>0</v>
      </c>
      <c r="BF873" s="184">
        <f>IF(N873="snížená",J873,0)</f>
        <v>0</v>
      </c>
      <c r="BG873" s="184">
        <f>IF(N873="zákl. přenesená",J873,0)</f>
        <v>0</v>
      </c>
      <c r="BH873" s="184">
        <f>IF(N873="sníž. přenesená",J873,0)</f>
        <v>0</v>
      </c>
      <c r="BI873" s="184">
        <f>IF(N873="nulová",J873,0)</f>
        <v>0</v>
      </c>
      <c r="BJ873" s="16" t="s">
        <v>82</v>
      </c>
      <c r="BK873" s="184">
        <f>ROUND(I873*H873,2)</f>
        <v>0</v>
      </c>
      <c r="BL873" s="16" t="s">
        <v>247</v>
      </c>
      <c r="BM873" s="16" t="s">
        <v>1459</v>
      </c>
    </row>
    <row r="874" spans="2:65" s="1" customFormat="1" ht="29.25">
      <c r="B874" s="33"/>
      <c r="C874" s="34"/>
      <c r="D874" s="185" t="s">
        <v>181</v>
      </c>
      <c r="E874" s="34"/>
      <c r="F874" s="186" t="s">
        <v>1451</v>
      </c>
      <c r="G874" s="34"/>
      <c r="H874" s="34"/>
      <c r="I874" s="102"/>
      <c r="J874" s="34"/>
      <c r="K874" s="34"/>
      <c r="L874" s="37"/>
      <c r="M874" s="187"/>
      <c r="N874" s="59"/>
      <c r="O874" s="59"/>
      <c r="P874" s="59"/>
      <c r="Q874" s="59"/>
      <c r="R874" s="59"/>
      <c r="S874" s="59"/>
      <c r="T874" s="60"/>
      <c r="AT874" s="16" t="s">
        <v>181</v>
      </c>
      <c r="AU874" s="16" t="s">
        <v>84</v>
      </c>
    </row>
    <row r="875" spans="2:65" s="1" customFormat="1" ht="19.5">
      <c r="B875" s="33"/>
      <c r="C875" s="34"/>
      <c r="D875" s="185" t="s">
        <v>162</v>
      </c>
      <c r="E875" s="34"/>
      <c r="F875" s="186" t="s">
        <v>1460</v>
      </c>
      <c r="G875" s="34"/>
      <c r="H875" s="34"/>
      <c r="I875" s="102"/>
      <c r="J875" s="34"/>
      <c r="K875" s="34"/>
      <c r="L875" s="37"/>
      <c r="M875" s="187"/>
      <c r="N875" s="59"/>
      <c r="O875" s="59"/>
      <c r="P875" s="59"/>
      <c r="Q875" s="59"/>
      <c r="R875" s="59"/>
      <c r="S875" s="59"/>
      <c r="T875" s="60"/>
      <c r="AT875" s="16" t="s">
        <v>162</v>
      </c>
      <c r="AU875" s="16" t="s">
        <v>84</v>
      </c>
    </row>
    <row r="876" spans="2:65" s="1" customFormat="1" ht="16.5" customHeight="1">
      <c r="B876" s="33"/>
      <c r="C876" s="220" t="s">
        <v>1461</v>
      </c>
      <c r="D876" s="220" t="s">
        <v>491</v>
      </c>
      <c r="E876" s="221" t="s">
        <v>1462</v>
      </c>
      <c r="F876" s="222" t="s">
        <v>1463</v>
      </c>
      <c r="G876" s="223" t="s">
        <v>188</v>
      </c>
      <c r="H876" s="224">
        <v>2.7E-2</v>
      </c>
      <c r="I876" s="225"/>
      <c r="J876" s="226">
        <f>ROUND(I876*H876,2)</f>
        <v>0</v>
      </c>
      <c r="K876" s="222" t="s">
        <v>160</v>
      </c>
      <c r="L876" s="227"/>
      <c r="M876" s="228" t="s">
        <v>19</v>
      </c>
      <c r="N876" s="229" t="s">
        <v>45</v>
      </c>
      <c r="O876" s="59"/>
      <c r="P876" s="182">
        <f>O876*H876</f>
        <v>0</v>
      </c>
      <c r="Q876" s="182">
        <v>1</v>
      </c>
      <c r="R876" s="182">
        <f>Q876*H876</f>
        <v>2.7E-2</v>
      </c>
      <c r="S876" s="182">
        <v>0</v>
      </c>
      <c r="T876" s="183">
        <f>S876*H876</f>
        <v>0</v>
      </c>
      <c r="AR876" s="16" t="s">
        <v>382</v>
      </c>
      <c r="AT876" s="16" t="s">
        <v>491</v>
      </c>
      <c r="AU876" s="16" t="s">
        <v>84</v>
      </c>
      <c r="AY876" s="16" t="s">
        <v>148</v>
      </c>
      <c r="BE876" s="184">
        <f>IF(N876="základní",J876,0)</f>
        <v>0</v>
      </c>
      <c r="BF876" s="184">
        <f>IF(N876="snížená",J876,0)</f>
        <v>0</v>
      </c>
      <c r="BG876" s="184">
        <f>IF(N876="zákl. přenesená",J876,0)</f>
        <v>0</v>
      </c>
      <c r="BH876" s="184">
        <f>IF(N876="sníž. přenesená",J876,0)</f>
        <v>0</v>
      </c>
      <c r="BI876" s="184">
        <f>IF(N876="nulová",J876,0)</f>
        <v>0</v>
      </c>
      <c r="BJ876" s="16" t="s">
        <v>82</v>
      </c>
      <c r="BK876" s="184">
        <f>ROUND(I876*H876,2)</f>
        <v>0</v>
      </c>
      <c r="BL876" s="16" t="s">
        <v>247</v>
      </c>
      <c r="BM876" s="16" t="s">
        <v>1464</v>
      </c>
    </row>
    <row r="877" spans="2:65" s="12" customFormat="1" ht="11.25">
      <c r="B877" s="198"/>
      <c r="C877" s="199"/>
      <c r="D877" s="185" t="s">
        <v>168</v>
      </c>
      <c r="E877" s="200" t="s">
        <v>19</v>
      </c>
      <c r="F877" s="201" t="s">
        <v>1465</v>
      </c>
      <c r="G877" s="199"/>
      <c r="H877" s="202">
        <v>2.7E-2</v>
      </c>
      <c r="I877" s="203"/>
      <c r="J877" s="199"/>
      <c r="K877" s="199"/>
      <c r="L877" s="204"/>
      <c r="M877" s="205"/>
      <c r="N877" s="206"/>
      <c r="O877" s="206"/>
      <c r="P877" s="206"/>
      <c r="Q877" s="206"/>
      <c r="R877" s="206"/>
      <c r="S877" s="206"/>
      <c r="T877" s="207"/>
      <c r="AT877" s="208" t="s">
        <v>168</v>
      </c>
      <c r="AU877" s="208" t="s">
        <v>84</v>
      </c>
      <c r="AV877" s="12" t="s">
        <v>84</v>
      </c>
      <c r="AW877" s="12" t="s">
        <v>35</v>
      </c>
      <c r="AX877" s="12" t="s">
        <v>82</v>
      </c>
      <c r="AY877" s="208" t="s">
        <v>148</v>
      </c>
    </row>
    <row r="878" spans="2:65" s="1" customFormat="1" ht="16.5" customHeight="1">
      <c r="B878" s="33"/>
      <c r="C878" s="220" t="s">
        <v>1466</v>
      </c>
      <c r="D878" s="220" t="s">
        <v>491</v>
      </c>
      <c r="E878" s="221" t="s">
        <v>520</v>
      </c>
      <c r="F878" s="222" t="s">
        <v>521</v>
      </c>
      <c r="G878" s="223" t="s">
        <v>188</v>
      </c>
      <c r="H878" s="224">
        <v>8.6999999999999994E-2</v>
      </c>
      <c r="I878" s="225"/>
      <c r="J878" s="226">
        <f>ROUND(I878*H878,2)</f>
        <v>0</v>
      </c>
      <c r="K878" s="222" t="s">
        <v>160</v>
      </c>
      <c r="L878" s="227"/>
      <c r="M878" s="228" t="s">
        <v>19</v>
      </c>
      <c r="N878" s="229" t="s">
        <v>45</v>
      </c>
      <c r="O878" s="59"/>
      <c r="P878" s="182">
        <f>O878*H878</f>
        <v>0</v>
      </c>
      <c r="Q878" s="182">
        <v>1</v>
      </c>
      <c r="R878" s="182">
        <f>Q878*H878</f>
        <v>8.6999999999999994E-2</v>
      </c>
      <c r="S878" s="182">
        <v>0</v>
      </c>
      <c r="T878" s="183">
        <f>S878*H878</f>
        <v>0</v>
      </c>
      <c r="AR878" s="16" t="s">
        <v>382</v>
      </c>
      <c r="AT878" s="16" t="s">
        <v>491</v>
      </c>
      <c r="AU878" s="16" t="s">
        <v>84</v>
      </c>
      <c r="AY878" s="16" t="s">
        <v>148</v>
      </c>
      <c r="BE878" s="184">
        <f>IF(N878="základní",J878,0)</f>
        <v>0</v>
      </c>
      <c r="BF878" s="184">
        <f>IF(N878="snížená",J878,0)</f>
        <v>0</v>
      </c>
      <c r="BG878" s="184">
        <f>IF(N878="zákl. přenesená",J878,0)</f>
        <v>0</v>
      </c>
      <c r="BH878" s="184">
        <f>IF(N878="sníž. přenesená",J878,0)</f>
        <v>0</v>
      </c>
      <c r="BI878" s="184">
        <f>IF(N878="nulová",J878,0)</f>
        <v>0</v>
      </c>
      <c r="BJ878" s="16" t="s">
        <v>82</v>
      </c>
      <c r="BK878" s="184">
        <f>ROUND(I878*H878,2)</f>
        <v>0</v>
      </c>
      <c r="BL878" s="16" t="s">
        <v>247</v>
      </c>
      <c r="BM878" s="16" t="s">
        <v>1467</v>
      </c>
    </row>
    <row r="879" spans="2:65" s="12" customFormat="1" ht="11.25">
      <c r="B879" s="198"/>
      <c r="C879" s="199"/>
      <c r="D879" s="185" t="s">
        <v>168</v>
      </c>
      <c r="E879" s="200" t="s">
        <v>19</v>
      </c>
      <c r="F879" s="201" t="s">
        <v>1468</v>
      </c>
      <c r="G879" s="199"/>
      <c r="H879" s="202">
        <v>8.6999999999999994E-2</v>
      </c>
      <c r="I879" s="203"/>
      <c r="J879" s="199"/>
      <c r="K879" s="199"/>
      <c r="L879" s="204"/>
      <c r="M879" s="205"/>
      <c r="N879" s="206"/>
      <c r="O879" s="206"/>
      <c r="P879" s="206"/>
      <c r="Q879" s="206"/>
      <c r="R879" s="206"/>
      <c r="S879" s="206"/>
      <c r="T879" s="207"/>
      <c r="AT879" s="208" t="s">
        <v>168</v>
      </c>
      <c r="AU879" s="208" t="s">
        <v>84</v>
      </c>
      <c r="AV879" s="12" t="s">
        <v>84</v>
      </c>
      <c r="AW879" s="12" t="s">
        <v>35</v>
      </c>
      <c r="AX879" s="12" t="s">
        <v>82</v>
      </c>
      <c r="AY879" s="208" t="s">
        <v>148</v>
      </c>
    </row>
    <row r="880" spans="2:65" s="1" customFormat="1" ht="16.5" customHeight="1">
      <c r="B880" s="33"/>
      <c r="C880" s="173" t="s">
        <v>1469</v>
      </c>
      <c r="D880" s="173" t="s">
        <v>151</v>
      </c>
      <c r="E880" s="174" t="s">
        <v>1470</v>
      </c>
      <c r="F880" s="175" t="s">
        <v>1471</v>
      </c>
      <c r="G880" s="176" t="s">
        <v>809</v>
      </c>
      <c r="H880" s="177">
        <v>180</v>
      </c>
      <c r="I880" s="178"/>
      <c r="J880" s="179">
        <f>ROUND(I880*H880,2)</f>
        <v>0</v>
      </c>
      <c r="K880" s="175" t="s">
        <v>160</v>
      </c>
      <c r="L880" s="37"/>
      <c r="M880" s="180" t="s">
        <v>19</v>
      </c>
      <c r="N880" s="181" t="s">
        <v>45</v>
      </c>
      <c r="O880" s="59"/>
      <c r="P880" s="182">
        <f>O880*H880</f>
        <v>0</v>
      </c>
      <c r="Q880" s="182">
        <v>0</v>
      </c>
      <c r="R880" s="182">
        <f>Q880*H880</f>
        <v>0</v>
      </c>
      <c r="S880" s="182">
        <v>1E-3</v>
      </c>
      <c r="T880" s="183">
        <f>S880*H880</f>
        <v>0.18</v>
      </c>
      <c r="AR880" s="16" t="s">
        <v>247</v>
      </c>
      <c r="AT880" s="16" t="s">
        <v>151</v>
      </c>
      <c r="AU880" s="16" t="s">
        <v>84</v>
      </c>
      <c r="AY880" s="16" t="s">
        <v>148</v>
      </c>
      <c r="BE880" s="184">
        <f>IF(N880="základní",J880,0)</f>
        <v>0</v>
      </c>
      <c r="BF880" s="184">
        <f>IF(N880="snížená",J880,0)</f>
        <v>0</v>
      </c>
      <c r="BG880" s="184">
        <f>IF(N880="zákl. přenesená",J880,0)</f>
        <v>0</v>
      </c>
      <c r="BH880" s="184">
        <f>IF(N880="sníž. přenesená",J880,0)</f>
        <v>0</v>
      </c>
      <c r="BI880" s="184">
        <f>IF(N880="nulová",J880,0)</f>
        <v>0</v>
      </c>
      <c r="BJ880" s="16" t="s">
        <v>82</v>
      </c>
      <c r="BK880" s="184">
        <f>ROUND(I880*H880,2)</f>
        <v>0</v>
      </c>
      <c r="BL880" s="16" t="s">
        <v>247</v>
      </c>
      <c r="BM880" s="16" t="s">
        <v>1472</v>
      </c>
    </row>
    <row r="881" spans="2:65" s="1" customFormat="1" ht="48.75">
      <c r="B881" s="33"/>
      <c r="C881" s="34"/>
      <c r="D881" s="185" t="s">
        <v>181</v>
      </c>
      <c r="E881" s="34"/>
      <c r="F881" s="186" t="s">
        <v>1473</v>
      </c>
      <c r="G881" s="34"/>
      <c r="H881" s="34"/>
      <c r="I881" s="102"/>
      <c r="J881" s="34"/>
      <c r="K881" s="34"/>
      <c r="L881" s="37"/>
      <c r="M881" s="187"/>
      <c r="N881" s="59"/>
      <c r="O881" s="59"/>
      <c r="P881" s="59"/>
      <c r="Q881" s="59"/>
      <c r="R881" s="59"/>
      <c r="S881" s="59"/>
      <c r="T881" s="60"/>
      <c r="AT881" s="16" t="s">
        <v>181</v>
      </c>
      <c r="AU881" s="16" t="s">
        <v>84</v>
      </c>
    </row>
    <row r="882" spans="2:65" s="11" customFormat="1" ht="11.25">
      <c r="B882" s="188"/>
      <c r="C882" s="189"/>
      <c r="D882" s="185" t="s">
        <v>168</v>
      </c>
      <c r="E882" s="190" t="s">
        <v>19</v>
      </c>
      <c r="F882" s="191" t="s">
        <v>1474</v>
      </c>
      <c r="G882" s="189"/>
      <c r="H882" s="190" t="s">
        <v>19</v>
      </c>
      <c r="I882" s="192"/>
      <c r="J882" s="189"/>
      <c r="K882" s="189"/>
      <c r="L882" s="193"/>
      <c r="M882" s="194"/>
      <c r="N882" s="195"/>
      <c r="O882" s="195"/>
      <c r="P882" s="195"/>
      <c r="Q882" s="195"/>
      <c r="R882" s="195"/>
      <c r="S882" s="195"/>
      <c r="T882" s="196"/>
      <c r="AT882" s="197" t="s">
        <v>168</v>
      </c>
      <c r="AU882" s="197" t="s">
        <v>84</v>
      </c>
      <c r="AV882" s="11" t="s">
        <v>82</v>
      </c>
      <c r="AW882" s="11" t="s">
        <v>35</v>
      </c>
      <c r="AX882" s="11" t="s">
        <v>74</v>
      </c>
      <c r="AY882" s="197" t="s">
        <v>148</v>
      </c>
    </row>
    <row r="883" spans="2:65" s="12" customFormat="1" ht="11.25">
      <c r="B883" s="198"/>
      <c r="C883" s="199"/>
      <c r="D883" s="185" t="s">
        <v>168</v>
      </c>
      <c r="E883" s="200" t="s">
        <v>19</v>
      </c>
      <c r="F883" s="201" t="s">
        <v>1475</v>
      </c>
      <c r="G883" s="199"/>
      <c r="H883" s="202">
        <v>180</v>
      </c>
      <c r="I883" s="203"/>
      <c r="J883" s="199"/>
      <c r="K883" s="199"/>
      <c r="L883" s="204"/>
      <c r="M883" s="205"/>
      <c r="N883" s="206"/>
      <c r="O883" s="206"/>
      <c r="P883" s="206"/>
      <c r="Q883" s="206"/>
      <c r="R883" s="206"/>
      <c r="S883" s="206"/>
      <c r="T883" s="207"/>
      <c r="AT883" s="208" t="s">
        <v>168</v>
      </c>
      <c r="AU883" s="208" t="s">
        <v>84</v>
      </c>
      <c r="AV883" s="12" t="s">
        <v>84</v>
      </c>
      <c r="AW883" s="12" t="s">
        <v>35</v>
      </c>
      <c r="AX883" s="12" t="s">
        <v>82</v>
      </c>
      <c r="AY883" s="208" t="s">
        <v>148</v>
      </c>
    </row>
    <row r="884" spans="2:65" s="1" customFormat="1" ht="22.5" customHeight="1">
      <c r="B884" s="33"/>
      <c r="C884" s="173" t="s">
        <v>1476</v>
      </c>
      <c r="D884" s="173" t="s">
        <v>151</v>
      </c>
      <c r="E884" s="174" t="s">
        <v>1477</v>
      </c>
      <c r="F884" s="175" t="s">
        <v>1478</v>
      </c>
      <c r="G884" s="176" t="s">
        <v>188</v>
      </c>
      <c r="H884" s="177">
        <v>8.5559999999999992</v>
      </c>
      <c r="I884" s="178"/>
      <c r="J884" s="179">
        <f>ROUND(I884*H884,2)</f>
        <v>0</v>
      </c>
      <c r="K884" s="175" t="s">
        <v>160</v>
      </c>
      <c r="L884" s="37"/>
      <c r="M884" s="180" t="s">
        <v>19</v>
      </c>
      <c r="N884" s="181" t="s">
        <v>45</v>
      </c>
      <c r="O884" s="59"/>
      <c r="P884" s="182">
        <f>O884*H884</f>
        <v>0</v>
      </c>
      <c r="Q884" s="182">
        <v>0</v>
      </c>
      <c r="R884" s="182">
        <f>Q884*H884</f>
        <v>0</v>
      </c>
      <c r="S884" s="182">
        <v>0</v>
      </c>
      <c r="T884" s="183">
        <f>S884*H884</f>
        <v>0</v>
      </c>
      <c r="AR884" s="16" t="s">
        <v>247</v>
      </c>
      <c r="AT884" s="16" t="s">
        <v>151</v>
      </c>
      <c r="AU884" s="16" t="s">
        <v>84</v>
      </c>
      <c r="AY884" s="16" t="s">
        <v>148</v>
      </c>
      <c r="BE884" s="184">
        <f>IF(N884="základní",J884,0)</f>
        <v>0</v>
      </c>
      <c r="BF884" s="184">
        <f>IF(N884="snížená",J884,0)</f>
        <v>0</v>
      </c>
      <c r="BG884" s="184">
        <f>IF(N884="zákl. přenesená",J884,0)</f>
        <v>0</v>
      </c>
      <c r="BH884" s="184">
        <f>IF(N884="sníž. přenesená",J884,0)</f>
        <v>0</v>
      </c>
      <c r="BI884" s="184">
        <f>IF(N884="nulová",J884,0)</f>
        <v>0</v>
      </c>
      <c r="BJ884" s="16" t="s">
        <v>82</v>
      </c>
      <c r="BK884" s="184">
        <f>ROUND(I884*H884,2)</f>
        <v>0</v>
      </c>
      <c r="BL884" s="16" t="s">
        <v>247</v>
      </c>
      <c r="BM884" s="16" t="s">
        <v>1479</v>
      </c>
    </row>
    <row r="885" spans="2:65" s="1" customFormat="1" ht="78">
      <c r="B885" s="33"/>
      <c r="C885" s="34"/>
      <c r="D885" s="185" t="s">
        <v>181</v>
      </c>
      <c r="E885" s="34"/>
      <c r="F885" s="186" t="s">
        <v>1480</v>
      </c>
      <c r="G885" s="34"/>
      <c r="H885" s="34"/>
      <c r="I885" s="102"/>
      <c r="J885" s="34"/>
      <c r="K885" s="34"/>
      <c r="L885" s="37"/>
      <c r="M885" s="187"/>
      <c r="N885" s="59"/>
      <c r="O885" s="59"/>
      <c r="P885" s="59"/>
      <c r="Q885" s="59"/>
      <c r="R885" s="59"/>
      <c r="S885" s="59"/>
      <c r="T885" s="60"/>
      <c r="AT885" s="16" t="s">
        <v>181</v>
      </c>
      <c r="AU885" s="16" t="s">
        <v>84</v>
      </c>
    </row>
    <row r="886" spans="2:65" s="10" customFormat="1" ht="22.9" customHeight="1">
      <c r="B886" s="157"/>
      <c r="C886" s="158"/>
      <c r="D886" s="159" t="s">
        <v>73</v>
      </c>
      <c r="E886" s="171" t="s">
        <v>1481</v>
      </c>
      <c r="F886" s="171" t="s">
        <v>1482</v>
      </c>
      <c r="G886" s="158"/>
      <c r="H886" s="158"/>
      <c r="I886" s="161"/>
      <c r="J886" s="172">
        <f>BK886</f>
        <v>0</v>
      </c>
      <c r="K886" s="158"/>
      <c r="L886" s="163"/>
      <c r="M886" s="164"/>
      <c r="N886" s="165"/>
      <c r="O886" s="165"/>
      <c r="P886" s="166">
        <f>SUM(P887:P890)</f>
        <v>0</v>
      </c>
      <c r="Q886" s="165"/>
      <c r="R886" s="166">
        <f>SUM(R887:R890)</f>
        <v>0</v>
      </c>
      <c r="S886" s="165"/>
      <c r="T886" s="167">
        <f>SUM(T887:T890)</f>
        <v>0</v>
      </c>
      <c r="AR886" s="168" t="s">
        <v>84</v>
      </c>
      <c r="AT886" s="169" t="s">
        <v>73</v>
      </c>
      <c r="AU886" s="169" t="s">
        <v>82</v>
      </c>
      <c r="AY886" s="168" t="s">
        <v>148</v>
      </c>
      <c r="BK886" s="170">
        <f>SUM(BK887:BK890)</f>
        <v>0</v>
      </c>
    </row>
    <row r="887" spans="2:65" s="1" customFormat="1" ht="16.5" customHeight="1">
      <c r="B887" s="33"/>
      <c r="C887" s="173" t="s">
        <v>1483</v>
      </c>
      <c r="D887" s="173" t="s">
        <v>151</v>
      </c>
      <c r="E887" s="174" t="s">
        <v>1484</v>
      </c>
      <c r="F887" s="175" t="s">
        <v>1485</v>
      </c>
      <c r="G887" s="176" t="s">
        <v>159</v>
      </c>
      <c r="H887" s="177">
        <v>1</v>
      </c>
      <c r="I887" s="178"/>
      <c r="J887" s="179">
        <f>ROUND(I887*H887,2)</f>
        <v>0</v>
      </c>
      <c r="K887" s="175" t="s">
        <v>160</v>
      </c>
      <c r="L887" s="37"/>
      <c r="M887" s="180" t="s">
        <v>19</v>
      </c>
      <c r="N887" s="181" t="s">
        <v>45</v>
      </c>
      <c r="O887" s="59"/>
      <c r="P887" s="182">
        <f>O887*H887</f>
        <v>0</v>
      </c>
      <c r="Q887" s="182">
        <v>0</v>
      </c>
      <c r="R887" s="182">
        <f>Q887*H887</f>
        <v>0</v>
      </c>
      <c r="S887" s="182">
        <v>0</v>
      </c>
      <c r="T887" s="183">
        <f>S887*H887</f>
        <v>0</v>
      </c>
      <c r="AR887" s="16" t="s">
        <v>247</v>
      </c>
      <c r="AT887" s="16" t="s">
        <v>151</v>
      </c>
      <c r="AU887" s="16" t="s">
        <v>84</v>
      </c>
      <c r="AY887" s="16" t="s">
        <v>148</v>
      </c>
      <c r="BE887" s="184">
        <f>IF(N887="základní",J887,0)</f>
        <v>0</v>
      </c>
      <c r="BF887" s="184">
        <f>IF(N887="snížená",J887,0)</f>
        <v>0</v>
      </c>
      <c r="BG887" s="184">
        <f>IF(N887="zákl. přenesená",J887,0)</f>
        <v>0</v>
      </c>
      <c r="BH887" s="184">
        <f>IF(N887="sníž. přenesená",J887,0)</f>
        <v>0</v>
      </c>
      <c r="BI887" s="184">
        <f>IF(N887="nulová",J887,0)</f>
        <v>0</v>
      </c>
      <c r="BJ887" s="16" t="s">
        <v>82</v>
      </c>
      <c r="BK887" s="184">
        <f>ROUND(I887*H887,2)</f>
        <v>0</v>
      </c>
      <c r="BL887" s="16" t="s">
        <v>247</v>
      </c>
      <c r="BM887" s="16" t="s">
        <v>1486</v>
      </c>
    </row>
    <row r="888" spans="2:65" s="1" customFormat="1" ht="39">
      <c r="B888" s="33"/>
      <c r="C888" s="34"/>
      <c r="D888" s="185" t="s">
        <v>181</v>
      </c>
      <c r="E888" s="34"/>
      <c r="F888" s="186" t="s">
        <v>1487</v>
      </c>
      <c r="G888" s="34"/>
      <c r="H888" s="34"/>
      <c r="I888" s="102"/>
      <c r="J888" s="34"/>
      <c r="K888" s="34"/>
      <c r="L888" s="37"/>
      <c r="M888" s="187"/>
      <c r="N888" s="59"/>
      <c r="O888" s="59"/>
      <c r="P888" s="59"/>
      <c r="Q888" s="59"/>
      <c r="R888" s="59"/>
      <c r="S888" s="59"/>
      <c r="T888" s="60"/>
      <c r="AT888" s="16" t="s">
        <v>181</v>
      </c>
      <c r="AU888" s="16" t="s">
        <v>84</v>
      </c>
    </row>
    <row r="889" spans="2:65" s="1" customFormat="1" ht="16.5" customHeight="1">
      <c r="B889" s="33"/>
      <c r="C889" s="220" t="s">
        <v>1488</v>
      </c>
      <c r="D889" s="220" t="s">
        <v>491</v>
      </c>
      <c r="E889" s="221" t="s">
        <v>1489</v>
      </c>
      <c r="F889" s="222" t="s">
        <v>1490</v>
      </c>
      <c r="G889" s="223" t="s">
        <v>399</v>
      </c>
      <c r="H889" s="224">
        <v>1</v>
      </c>
      <c r="I889" s="225"/>
      <c r="J889" s="226">
        <f>ROUND(I889*H889,2)</f>
        <v>0</v>
      </c>
      <c r="K889" s="222" t="s">
        <v>19</v>
      </c>
      <c r="L889" s="227"/>
      <c r="M889" s="228" t="s">
        <v>19</v>
      </c>
      <c r="N889" s="229" t="s">
        <v>45</v>
      </c>
      <c r="O889" s="59"/>
      <c r="P889" s="182">
        <f>O889*H889</f>
        <v>0</v>
      </c>
      <c r="Q889" s="182">
        <v>0</v>
      </c>
      <c r="R889" s="182">
        <f>Q889*H889</f>
        <v>0</v>
      </c>
      <c r="S889" s="182">
        <v>0</v>
      </c>
      <c r="T889" s="183">
        <f>S889*H889</f>
        <v>0</v>
      </c>
      <c r="AR889" s="16" t="s">
        <v>382</v>
      </c>
      <c r="AT889" s="16" t="s">
        <v>491</v>
      </c>
      <c r="AU889" s="16" t="s">
        <v>84</v>
      </c>
      <c r="AY889" s="16" t="s">
        <v>148</v>
      </c>
      <c r="BE889" s="184">
        <f>IF(N889="základní",J889,0)</f>
        <v>0</v>
      </c>
      <c r="BF889" s="184">
        <f>IF(N889="snížená",J889,0)</f>
        <v>0</v>
      </c>
      <c r="BG889" s="184">
        <f>IF(N889="zákl. přenesená",J889,0)</f>
        <v>0</v>
      </c>
      <c r="BH889" s="184">
        <f>IF(N889="sníž. přenesená",J889,0)</f>
        <v>0</v>
      </c>
      <c r="BI889" s="184">
        <f>IF(N889="nulová",J889,0)</f>
        <v>0</v>
      </c>
      <c r="BJ889" s="16" t="s">
        <v>82</v>
      </c>
      <c r="BK889" s="184">
        <f>ROUND(I889*H889,2)</f>
        <v>0</v>
      </c>
      <c r="BL889" s="16" t="s">
        <v>247</v>
      </c>
      <c r="BM889" s="16" t="s">
        <v>1491</v>
      </c>
    </row>
    <row r="890" spans="2:65" s="1" customFormat="1" ht="19.5">
      <c r="B890" s="33"/>
      <c r="C890" s="34"/>
      <c r="D890" s="185" t="s">
        <v>162</v>
      </c>
      <c r="E890" s="34"/>
      <c r="F890" s="186" t="s">
        <v>1492</v>
      </c>
      <c r="G890" s="34"/>
      <c r="H890" s="34"/>
      <c r="I890" s="102"/>
      <c r="J890" s="34"/>
      <c r="K890" s="34"/>
      <c r="L890" s="37"/>
      <c r="M890" s="187"/>
      <c r="N890" s="59"/>
      <c r="O890" s="59"/>
      <c r="P890" s="59"/>
      <c r="Q890" s="59"/>
      <c r="R890" s="59"/>
      <c r="S890" s="59"/>
      <c r="T890" s="60"/>
      <c r="AT890" s="16" t="s">
        <v>162</v>
      </c>
      <c r="AU890" s="16" t="s">
        <v>84</v>
      </c>
    </row>
    <row r="891" spans="2:65" s="10" customFormat="1" ht="22.9" customHeight="1">
      <c r="B891" s="157"/>
      <c r="C891" s="158"/>
      <c r="D891" s="159" t="s">
        <v>73</v>
      </c>
      <c r="E891" s="171" t="s">
        <v>1493</v>
      </c>
      <c r="F891" s="171" t="s">
        <v>1494</v>
      </c>
      <c r="G891" s="158"/>
      <c r="H891" s="158"/>
      <c r="I891" s="161"/>
      <c r="J891" s="172">
        <f>BK891</f>
        <v>0</v>
      </c>
      <c r="K891" s="158"/>
      <c r="L891" s="163"/>
      <c r="M891" s="164"/>
      <c r="N891" s="165"/>
      <c r="O891" s="165"/>
      <c r="P891" s="166">
        <f>SUM(P892:P904)</f>
        <v>0</v>
      </c>
      <c r="Q891" s="165"/>
      <c r="R891" s="166">
        <f>SUM(R892:R904)</f>
        <v>7.8650000000000005E-3</v>
      </c>
      <c r="S891" s="165"/>
      <c r="T891" s="167">
        <f>SUM(T892:T904)</f>
        <v>0.52229999999999999</v>
      </c>
      <c r="AR891" s="168" t="s">
        <v>84</v>
      </c>
      <c r="AT891" s="169" t="s">
        <v>73</v>
      </c>
      <c r="AU891" s="169" t="s">
        <v>82</v>
      </c>
      <c r="AY891" s="168" t="s">
        <v>148</v>
      </c>
      <c r="BK891" s="170">
        <f>SUM(BK892:BK904)</f>
        <v>0</v>
      </c>
    </row>
    <row r="892" spans="2:65" s="1" customFormat="1" ht="16.5" customHeight="1">
      <c r="B892" s="33"/>
      <c r="C892" s="173" t="s">
        <v>1495</v>
      </c>
      <c r="D892" s="173" t="s">
        <v>151</v>
      </c>
      <c r="E892" s="174" t="s">
        <v>1496</v>
      </c>
      <c r="F892" s="175" t="s">
        <v>1497</v>
      </c>
      <c r="G892" s="176" t="s">
        <v>179</v>
      </c>
      <c r="H892" s="177">
        <v>34.82</v>
      </c>
      <c r="I892" s="178"/>
      <c r="J892" s="179">
        <f>ROUND(I892*H892,2)</f>
        <v>0</v>
      </c>
      <c r="K892" s="175" t="s">
        <v>160</v>
      </c>
      <c r="L892" s="37"/>
      <c r="M892" s="180" t="s">
        <v>19</v>
      </c>
      <c r="N892" s="181" t="s">
        <v>45</v>
      </c>
      <c r="O892" s="59"/>
      <c r="P892" s="182">
        <f>O892*H892</f>
        <v>0</v>
      </c>
      <c r="Q892" s="182">
        <v>0</v>
      </c>
      <c r="R892" s="182">
        <f>Q892*H892</f>
        <v>0</v>
      </c>
      <c r="S892" s="182">
        <v>1.4999999999999999E-2</v>
      </c>
      <c r="T892" s="183">
        <f>S892*H892</f>
        <v>0.52229999999999999</v>
      </c>
      <c r="AR892" s="16" t="s">
        <v>247</v>
      </c>
      <c r="AT892" s="16" t="s">
        <v>151</v>
      </c>
      <c r="AU892" s="16" t="s">
        <v>84</v>
      </c>
      <c r="AY892" s="16" t="s">
        <v>148</v>
      </c>
      <c r="BE892" s="184">
        <f>IF(N892="základní",J892,0)</f>
        <v>0</v>
      </c>
      <c r="BF892" s="184">
        <f>IF(N892="snížená",J892,0)</f>
        <v>0</v>
      </c>
      <c r="BG892" s="184">
        <f>IF(N892="zákl. přenesená",J892,0)</f>
        <v>0</v>
      </c>
      <c r="BH892" s="184">
        <f>IF(N892="sníž. přenesená",J892,0)</f>
        <v>0</v>
      </c>
      <c r="BI892" s="184">
        <f>IF(N892="nulová",J892,0)</f>
        <v>0</v>
      </c>
      <c r="BJ892" s="16" t="s">
        <v>82</v>
      </c>
      <c r="BK892" s="184">
        <f>ROUND(I892*H892,2)</f>
        <v>0</v>
      </c>
      <c r="BL892" s="16" t="s">
        <v>247</v>
      </c>
      <c r="BM892" s="16" t="s">
        <v>1498</v>
      </c>
    </row>
    <row r="893" spans="2:65" s="11" customFormat="1" ht="11.25">
      <c r="B893" s="188"/>
      <c r="C893" s="189"/>
      <c r="D893" s="185" t="s">
        <v>168</v>
      </c>
      <c r="E893" s="190" t="s">
        <v>19</v>
      </c>
      <c r="F893" s="191" t="s">
        <v>1390</v>
      </c>
      <c r="G893" s="189"/>
      <c r="H893" s="190" t="s">
        <v>19</v>
      </c>
      <c r="I893" s="192"/>
      <c r="J893" s="189"/>
      <c r="K893" s="189"/>
      <c r="L893" s="193"/>
      <c r="M893" s="194"/>
      <c r="N893" s="195"/>
      <c r="O893" s="195"/>
      <c r="P893" s="195"/>
      <c r="Q893" s="195"/>
      <c r="R893" s="195"/>
      <c r="S893" s="195"/>
      <c r="T893" s="196"/>
      <c r="AT893" s="197" t="s">
        <v>168</v>
      </c>
      <c r="AU893" s="197" t="s">
        <v>84</v>
      </c>
      <c r="AV893" s="11" t="s">
        <v>82</v>
      </c>
      <c r="AW893" s="11" t="s">
        <v>35</v>
      </c>
      <c r="AX893" s="11" t="s">
        <v>74</v>
      </c>
      <c r="AY893" s="197" t="s">
        <v>148</v>
      </c>
    </row>
    <row r="894" spans="2:65" s="12" customFormat="1" ht="11.25">
      <c r="B894" s="198"/>
      <c r="C894" s="199"/>
      <c r="D894" s="185" t="s">
        <v>168</v>
      </c>
      <c r="E894" s="200" t="s">
        <v>19</v>
      </c>
      <c r="F894" s="201" t="s">
        <v>1499</v>
      </c>
      <c r="G894" s="199"/>
      <c r="H894" s="202">
        <v>34.82</v>
      </c>
      <c r="I894" s="203"/>
      <c r="J894" s="199"/>
      <c r="K894" s="199"/>
      <c r="L894" s="204"/>
      <c r="M894" s="205"/>
      <c r="N894" s="206"/>
      <c r="O894" s="206"/>
      <c r="P894" s="206"/>
      <c r="Q894" s="206"/>
      <c r="R894" s="206"/>
      <c r="S894" s="206"/>
      <c r="T894" s="207"/>
      <c r="AT894" s="208" t="s">
        <v>168</v>
      </c>
      <c r="AU894" s="208" t="s">
        <v>84</v>
      </c>
      <c r="AV894" s="12" t="s">
        <v>84</v>
      </c>
      <c r="AW894" s="12" t="s">
        <v>35</v>
      </c>
      <c r="AX894" s="12" t="s">
        <v>82</v>
      </c>
      <c r="AY894" s="208" t="s">
        <v>148</v>
      </c>
    </row>
    <row r="895" spans="2:65" s="1" customFormat="1" ht="22.5" customHeight="1">
      <c r="B895" s="33"/>
      <c r="C895" s="173" t="s">
        <v>1500</v>
      </c>
      <c r="D895" s="173" t="s">
        <v>151</v>
      </c>
      <c r="E895" s="174" t="s">
        <v>1501</v>
      </c>
      <c r="F895" s="175" t="s">
        <v>1502</v>
      </c>
      <c r="G895" s="176" t="s">
        <v>179</v>
      </c>
      <c r="H895" s="177">
        <v>12.1</v>
      </c>
      <c r="I895" s="178"/>
      <c r="J895" s="179">
        <f>ROUND(I895*H895,2)</f>
        <v>0</v>
      </c>
      <c r="K895" s="175" t="s">
        <v>160</v>
      </c>
      <c r="L895" s="37"/>
      <c r="M895" s="180" t="s">
        <v>19</v>
      </c>
      <c r="N895" s="181" t="s">
        <v>45</v>
      </c>
      <c r="O895" s="59"/>
      <c r="P895" s="182">
        <f>O895*H895</f>
        <v>0</v>
      </c>
      <c r="Q895" s="182">
        <v>1.7000000000000001E-4</v>
      </c>
      <c r="R895" s="182">
        <f>Q895*H895</f>
        <v>2.0570000000000002E-3</v>
      </c>
      <c r="S895" s="182">
        <v>0</v>
      </c>
      <c r="T895" s="183">
        <f>S895*H895</f>
        <v>0</v>
      </c>
      <c r="AR895" s="16" t="s">
        <v>247</v>
      </c>
      <c r="AT895" s="16" t="s">
        <v>151</v>
      </c>
      <c r="AU895" s="16" t="s">
        <v>84</v>
      </c>
      <c r="AY895" s="16" t="s">
        <v>148</v>
      </c>
      <c r="BE895" s="184">
        <f>IF(N895="základní",J895,0)</f>
        <v>0</v>
      </c>
      <c r="BF895" s="184">
        <f>IF(N895="snížená",J895,0)</f>
        <v>0</v>
      </c>
      <c r="BG895" s="184">
        <f>IF(N895="zákl. přenesená",J895,0)</f>
        <v>0</v>
      </c>
      <c r="BH895" s="184">
        <f>IF(N895="sníž. přenesená",J895,0)</f>
        <v>0</v>
      </c>
      <c r="BI895" s="184">
        <f>IF(N895="nulová",J895,0)</f>
        <v>0</v>
      </c>
      <c r="BJ895" s="16" t="s">
        <v>82</v>
      </c>
      <c r="BK895" s="184">
        <f>ROUND(I895*H895,2)</f>
        <v>0</v>
      </c>
      <c r="BL895" s="16" t="s">
        <v>247</v>
      </c>
      <c r="BM895" s="16" t="s">
        <v>1503</v>
      </c>
    </row>
    <row r="896" spans="2:65" s="1" customFormat="1" ht="29.25">
      <c r="B896" s="33"/>
      <c r="C896" s="34"/>
      <c r="D896" s="185" t="s">
        <v>181</v>
      </c>
      <c r="E896" s="34"/>
      <c r="F896" s="186" t="s">
        <v>1504</v>
      </c>
      <c r="G896" s="34"/>
      <c r="H896" s="34"/>
      <c r="I896" s="102"/>
      <c r="J896" s="34"/>
      <c r="K896" s="34"/>
      <c r="L896" s="37"/>
      <c r="M896" s="187"/>
      <c r="N896" s="59"/>
      <c r="O896" s="59"/>
      <c r="P896" s="59"/>
      <c r="Q896" s="59"/>
      <c r="R896" s="59"/>
      <c r="S896" s="59"/>
      <c r="T896" s="60"/>
      <c r="AT896" s="16" t="s">
        <v>181</v>
      </c>
      <c r="AU896" s="16" t="s">
        <v>84</v>
      </c>
    </row>
    <row r="897" spans="2:65" s="11" customFormat="1" ht="11.25">
      <c r="B897" s="188"/>
      <c r="C897" s="189"/>
      <c r="D897" s="185" t="s">
        <v>168</v>
      </c>
      <c r="E897" s="190" t="s">
        <v>19</v>
      </c>
      <c r="F897" s="191" t="s">
        <v>1505</v>
      </c>
      <c r="G897" s="189"/>
      <c r="H897" s="190" t="s">
        <v>19</v>
      </c>
      <c r="I897" s="192"/>
      <c r="J897" s="189"/>
      <c r="K897" s="189"/>
      <c r="L897" s="193"/>
      <c r="M897" s="194"/>
      <c r="N897" s="195"/>
      <c r="O897" s="195"/>
      <c r="P897" s="195"/>
      <c r="Q897" s="195"/>
      <c r="R897" s="195"/>
      <c r="S897" s="195"/>
      <c r="T897" s="196"/>
      <c r="AT897" s="197" t="s">
        <v>168</v>
      </c>
      <c r="AU897" s="197" t="s">
        <v>84</v>
      </c>
      <c r="AV897" s="11" t="s">
        <v>82</v>
      </c>
      <c r="AW897" s="11" t="s">
        <v>35</v>
      </c>
      <c r="AX897" s="11" t="s">
        <v>74</v>
      </c>
      <c r="AY897" s="197" t="s">
        <v>148</v>
      </c>
    </row>
    <row r="898" spans="2:65" s="12" customFormat="1" ht="11.25">
      <c r="B898" s="198"/>
      <c r="C898" s="199"/>
      <c r="D898" s="185" t="s">
        <v>168</v>
      </c>
      <c r="E898" s="200" t="s">
        <v>19</v>
      </c>
      <c r="F898" s="201" t="s">
        <v>1506</v>
      </c>
      <c r="G898" s="199"/>
      <c r="H898" s="202">
        <v>12.1</v>
      </c>
      <c r="I898" s="203"/>
      <c r="J898" s="199"/>
      <c r="K898" s="199"/>
      <c r="L898" s="204"/>
      <c r="M898" s="205"/>
      <c r="N898" s="206"/>
      <c r="O898" s="206"/>
      <c r="P898" s="206"/>
      <c r="Q898" s="206"/>
      <c r="R898" s="206"/>
      <c r="S898" s="206"/>
      <c r="T898" s="207"/>
      <c r="AT898" s="208" t="s">
        <v>168</v>
      </c>
      <c r="AU898" s="208" t="s">
        <v>84</v>
      </c>
      <c r="AV898" s="12" t="s">
        <v>84</v>
      </c>
      <c r="AW898" s="12" t="s">
        <v>35</v>
      </c>
      <c r="AX898" s="12" t="s">
        <v>82</v>
      </c>
      <c r="AY898" s="208" t="s">
        <v>148</v>
      </c>
    </row>
    <row r="899" spans="2:65" s="1" customFormat="1" ht="22.5" customHeight="1">
      <c r="B899" s="33"/>
      <c r="C899" s="173" t="s">
        <v>1507</v>
      </c>
      <c r="D899" s="173" t="s">
        <v>151</v>
      </c>
      <c r="E899" s="174" t="s">
        <v>1508</v>
      </c>
      <c r="F899" s="175" t="s">
        <v>1509</v>
      </c>
      <c r="G899" s="176" t="s">
        <v>179</v>
      </c>
      <c r="H899" s="177">
        <v>12.1</v>
      </c>
      <c r="I899" s="178"/>
      <c r="J899" s="179">
        <f>ROUND(I899*H899,2)</f>
        <v>0</v>
      </c>
      <c r="K899" s="175" t="s">
        <v>160</v>
      </c>
      <c r="L899" s="37"/>
      <c r="M899" s="180" t="s">
        <v>19</v>
      </c>
      <c r="N899" s="181" t="s">
        <v>45</v>
      </c>
      <c r="O899" s="59"/>
      <c r="P899" s="182">
        <f>O899*H899</f>
        <v>0</v>
      </c>
      <c r="Q899" s="182">
        <v>4.8000000000000001E-4</v>
      </c>
      <c r="R899" s="182">
        <f>Q899*H899</f>
        <v>5.8079999999999998E-3</v>
      </c>
      <c r="S899" s="182">
        <v>0</v>
      </c>
      <c r="T899" s="183">
        <f>S899*H899</f>
        <v>0</v>
      </c>
      <c r="AR899" s="16" t="s">
        <v>247</v>
      </c>
      <c r="AT899" s="16" t="s">
        <v>151</v>
      </c>
      <c r="AU899" s="16" t="s">
        <v>84</v>
      </c>
      <c r="AY899" s="16" t="s">
        <v>148</v>
      </c>
      <c r="BE899" s="184">
        <f>IF(N899="základní",J899,0)</f>
        <v>0</v>
      </c>
      <c r="BF899" s="184">
        <f>IF(N899="snížená",J899,0)</f>
        <v>0</v>
      </c>
      <c r="BG899" s="184">
        <f>IF(N899="zákl. přenesená",J899,0)</f>
        <v>0</v>
      </c>
      <c r="BH899" s="184">
        <f>IF(N899="sníž. přenesená",J899,0)</f>
        <v>0</v>
      </c>
      <c r="BI899" s="184">
        <f>IF(N899="nulová",J899,0)</f>
        <v>0</v>
      </c>
      <c r="BJ899" s="16" t="s">
        <v>82</v>
      </c>
      <c r="BK899" s="184">
        <f>ROUND(I899*H899,2)</f>
        <v>0</v>
      </c>
      <c r="BL899" s="16" t="s">
        <v>247</v>
      </c>
      <c r="BM899" s="16" t="s">
        <v>1510</v>
      </c>
    </row>
    <row r="900" spans="2:65" s="1" customFormat="1" ht="29.25">
      <c r="B900" s="33"/>
      <c r="C900" s="34"/>
      <c r="D900" s="185" t="s">
        <v>181</v>
      </c>
      <c r="E900" s="34"/>
      <c r="F900" s="186" t="s">
        <v>1504</v>
      </c>
      <c r="G900" s="34"/>
      <c r="H900" s="34"/>
      <c r="I900" s="102"/>
      <c r="J900" s="34"/>
      <c r="K900" s="34"/>
      <c r="L900" s="37"/>
      <c r="M900" s="187"/>
      <c r="N900" s="59"/>
      <c r="O900" s="59"/>
      <c r="P900" s="59"/>
      <c r="Q900" s="59"/>
      <c r="R900" s="59"/>
      <c r="S900" s="59"/>
      <c r="T900" s="60"/>
      <c r="AT900" s="16" t="s">
        <v>181</v>
      </c>
      <c r="AU900" s="16" t="s">
        <v>84</v>
      </c>
    </row>
    <row r="901" spans="2:65" s="11" customFormat="1" ht="11.25">
      <c r="B901" s="188"/>
      <c r="C901" s="189"/>
      <c r="D901" s="185" t="s">
        <v>168</v>
      </c>
      <c r="E901" s="190" t="s">
        <v>19</v>
      </c>
      <c r="F901" s="191" t="s">
        <v>1505</v>
      </c>
      <c r="G901" s="189"/>
      <c r="H901" s="190" t="s">
        <v>19</v>
      </c>
      <c r="I901" s="192"/>
      <c r="J901" s="189"/>
      <c r="K901" s="189"/>
      <c r="L901" s="193"/>
      <c r="M901" s="194"/>
      <c r="N901" s="195"/>
      <c r="O901" s="195"/>
      <c r="P901" s="195"/>
      <c r="Q901" s="195"/>
      <c r="R901" s="195"/>
      <c r="S901" s="195"/>
      <c r="T901" s="196"/>
      <c r="AT901" s="197" t="s">
        <v>168</v>
      </c>
      <c r="AU901" s="197" t="s">
        <v>84</v>
      </c>
      <c r="AV901" s="11" t="s">
        <v>82</v>
      </c>
      <c r="AW901" s="11" t="s">
        <v>35</v>
      </c>
      <c r="AX901" s="11" t="s">
        <v>74</v>
      </c>
      <c r="AY901" s="197" t="s">
        <v>148</v>
      </c>
    </row>
    <row r="902" spans="2:65" s="12" customFormat="1" ht="11.25">
      <c r="B902" s="198"/>
      <c r="C902" s="199"/>
      <c r="D902" s="185" t="s">
        <v>168</v>
      </c>
      <c r="E902" s="200" t="s">
        <v>19</v>
      </c>
      <c r="F902" s="201" t="s">
        <v>1506</v>
      </c>
      <c r="G902" s="199"/>
      <c r="H902" s="202">
        <v>12.1</v>
      </c>
      <c r="I902" s="203"/>
      <c r="J902" s="199"/>
      <c r="K902" s="199"/>
      <c r="L902" s="204"/>
      <c r="M902" s="205"/>
      <c r="N902" s="206"/>
      <c r="O902" s="206"/>
      <c r="P902" s="206"/>
      <c r="Q902" s="206"/>
      <c r="R902" s="206"/>
      <c r="S902" s="206"/>
      <c r="T902" s="207"/>
      <c r="AT902" s="208" t="s">
        <v>168</v>
      </c>
      <c r="AU902" s="208" t="s">
        <v>84</v>
      </c>
      <c r="AV902" s="12" t="s">
        <v>84</v>
      </c>
      <c r="AW902" s="12" t="s">
        <v>35</v>
      </c>
      <c r="AX902" s="12" t="s">
        <v>82</v>
      </c>
      <c r="AY902" s="208" t="s">
        <v>148</v>
      </c>
    </row>
    <row r="903" spans="2:65" s="1" customFormat="1" ht="22.5" customHeight="1">
      <c r="B903" s="33"/>
      <c r="C903" s="173" t="s">
        <v>1511</v>
      </c>
      <c r="D903" s="173" t="s">
        <v>151</v>
      </c>
      <c r="E903" s="174" t="s">
        <v>1512</v>
      </c>
      <c r="F903" s="175" t="s">
        <v>1513</v>
      </c>
      <c r="G903" s="176" t="s">
        <v>188</v>
      </c>
      <c r="H903" s="177">
        <v>8.0000000000000002E-3</v>
      </c>
      <c r="I903" s="178"/>
      <c r="J903" s="179">
        <f>ROUND(I903*H903,2)</f>
        <v>0</v>
      </c>
      <c r="K903" s="175" t="s">
        <v>160</v>
      </c>
      <c r="L903" s="37"/>
      <c r="M903" s="180" t="s">
        <v>19</v>
      </c>
      <c r="N903" s="181" t="s">
        <v>45</v>
      </c>
      <c r="O903" s="59"/>
      <c r="P903" s="182">
        <f>O903*H903</f>
        <v>0</v>
      </c>
      <c r="Q903" s="182">
        <v>0</v>
      </c>
      <c r="R903" s="182">
        <f>Q903*H903</f>
        <v>0</v>
      </c>
      <c r="S903" s="182">
        <v>0</v>
      </c>
      <c r="T903" s="183">
        <f>S903*H903</f>
        <v>0</v>
      </c>
      <c r="AR903" s="16" t="s">
        <v>247</v>
      </c>
      <c r="AT903" s="16" t="s">
        <v>151</v>
      </c>
      <c r="AU903" s="16" t="s">
        <v>84</v>
      </c>
      <c r="AY903" s="16" t="s">
        <v>148</v>
      </c>
      <c r="BE903" s="184">
        <f>IF(N903="základní",J903,0)</f>
        <v>0</v>
      </c>
      <c r="BF903" s="184">
        <f>IF(N903="snížená",J903,0)</f>
        <v>0</v>
      </c>
      <c r="BG903" s="184">
        <f>IF(N903="zákl. přenesená",J903,0)</f>
        <v>0</v>
      </c>
      <c r="BH903" s="184">
        <f>IF(N903="sníž. přenesená",J903,0)</f>
        <v>0</v>
      </c>
      <c r="BI903" s="184">
        <f>IF(N903="nulová",J903,0)</f>
        <v>0</v>
      </c>
      <c r="BJ903" s="16" t="s">
        <v>82</v>
      </c>
      <c r="BK903" s="184">
        <f>ROUND(I903*H903,2)</f>
        <v>0</v>
      </c>
      <c r="BL903" s="16" t="s">
        <v>247</v>
      </c>
      <c r="BM903" s="16" t="s">
        <v>1514</v>
      </c>
    </row>
    <row r="904" spans="2:65" s="1" customFormat="1" ht="78">
      <c r="B904" s="33"/>
      <c r="C904" s="34"/>
      <c r="D904" s="185" t="s">
        <v>181</v>
      </c>
      <c r="E904" s="34"/>
      <c r="F904" s="186" t="s">
        <v>1515</v>
      </c>
      <c r="G904" s="34"/>
      <c r="H904" s="34"/>
      <c r="I904" s="102"/>
      <c r="J904" s="34"/>
      <c r="K904" s="34"/>
      <c r="L904" s="37"/>
      <c r="M904" s="187"/>
      <c r="N904" s="59"/>
      <c r="O904" s="59"/>
      <c r="P904" s="59"/>
      <c r="Q904" s="59"/>
      <c r="R904" s="59"/>
      <c r="S904" s="59"/>
      <c r="T904" s="60"/>
      <c r="AT904" s="16" t="s">
        <v>181</v>
      </c>
      <c r="AU904" s="16" t="s">
        <v>84</v>
      </c>
    </row>
    <row r="905" spans="2:65" s="10" customFormat="1" ht="22.9" customHeight="1">
      <c r="B905" s="157"/>
      <c r="C905" s="158"/>
      <c r="D905" s="159" t="s">
        <v>73</v>
      </c>
      <c r="E905" s="171" t="s">
        <v>1516</v>
      </c>
      <c r="F905" s="171" t="s">
        <v>1517</v>
      </c>
      <c r="G905" s="158"/>
      <c r="H905" s="158"/>
      <c r="I905" s="161"/>
      <c r="J905" s="172">
        <f>BK905</f>
        <v>0</v>
      </c>
      <c r="K905" s="158"/>
      <c r="L905" s="163"/>
      <c r="M905" s="164"/>
      <c r="N905" s="165"/>
      <c r="O905" s="165"/>
      <c r="P905" s="166">
        <f>SUM(P906:P930)</f>
        <v>0</v>
      </c>
      <c r="Q905" s="165"/>
      <c r="R905" s="166">
        <f>SUM(R906:R930)</f>
        <v>1.2501999999999999E-3</v>
      </c>
      <c r="S905" s="165"/>
      <c r="T905" s="167">
        <f>SUM(T906:T930)</f>
        <v>1.5674E-2</v>
      </c>
      <c r="AR905" s="168" t="s">
        <v>84</v>
      </c>
      <c r="AT905" s="169" t="s">
        <v>73</v>
      </c>
      <c r="AU905" s="169" t="s">
        <v>82</v>
      </c>
      <c r="AY905" s="168" t="s">
        <v>148</v>
      </c>
      <c r="BK905" s="170">
        <f>SUM(BK906:BK930)</f>
        <v>0</v>
      </c>
    </row>
    <row r="906" spans="2:65" s="1" customFormat="1" ht="16.5" customHeight="1">
      <c r="B906" s="33"/>
      <c r="C906" s="173" t="s">
        <v>1518</v>
      </c>
      <c r="D906" s="173" t="s">
        <v>151</v>
      </c>
      <c r="E906" s="174" t="s">
        <v>1519</v>
      </c>
      <c r="F906" s="175" t="s">
        <v>1520</v>
      </c>
      <c r="G906" s="176" t="s">
        <v>179</v>
      </c>
      <c r="H906" s="177">
        <v>6.0019999999999998</v>
      </c>
      <c r="I906" s="178"/>
      <c r="J906" s="179">
        <f>ROUND(I906*H906,2)</f>
        <v>0</v>
      </c>
      <c r="K906" s="175" t="s">
        <v>160</v>
      </c>
      <c r="L906" s="37"/>
      <c r="M906" s="180" t="s">
        <v>19</v>
      </c>
      <c r="N906" s="181" t="s">
        <v>45</v>
      </c>
      <c r="O906" s="59"/>
      <c r="P906" s="182">
        <f>O906*H906</f>
        <v>0</v>
      </c>
      <c r="Q906" s="182">
        <v>0</v>
      </c>
      <c r="R906" s="182">
        <f>Q906*H906</f>
        <v>0</v>
      </c>
      <c r="S906" s="182">
        <v>2.5000000000000001E-3</v>
      </c>
      <c r="T906" s="183">
        <f>S906*H906</f>
        <v>1.5004999999999999E-2</v>
      </c>
      <c r="AR906" s="16" t="s">
        <v>247</v>
      </c>
      <c r="AT906" s="16" t="s">
        <v>151</v>
      </c>
      <c r="AU906" s="16" t="s">
        <v>84</v>
      </c>
      <c r="AY906" s="16" t="s">
        <v>148</v>
      </c>
      <c r="BE906" s="184">
        <f>IF(N906="základní",J906,0)</f>
        <v>0</v>
      </c>
      <c r="BF906" s="184">
        <f>IF(N906="snížená",J906,0)</f>
        <v>0</v>
      </c>
      <c r="BG906" s="184">
        <f>IF(N906="zákl. přenesená",J906,0)</f>
        <v>0</v>
      </c>
      <c r="BH906" s="184">
        <f>IF(N906="sníž. přenesená",J906,0)</f>
        <v>0</v>
      </c>
      <c r="BI906" s="184">
        <f>IF(N906="nulová",J906,0)</f>
        <v>0</v>
      </c>
      <c r="BJ906" s="16" t="s">
        <v>82</v>
      </c>
      <c r="BK906" s="184">
        <f>ROUND(I906*H906,2)</f>
        <v>0</v>
      </c>
      <c r="BL906" s="16" t="s">
        <v>247</v>
      </c>
      <c r="BM906" s="16" t="s">
        <v>1521</v>
      </c>
    </row>
    <row r="907" spans="2:65" s="11" customFormat="1" ht="11.25">
      <c r="B907" s="188"/>
      <c r="C907" s="189"/>
      <c r="D907" s="185" t="s">
        <v>168</v>
      </c>
      <c r="E907" s="190" t="s">
        <v>19</v>
      </c>
      <c r="F907" s="191" t="s">
        <v>1522</v>
      </c>
      <c r="G907" s="189"/>
      <c r="H907" s="190" t="s">
        <v>19</v>
      </c>
      <c r="I907" s="192"/>
      <c r="J907" s="189"/>
      <c r="K907" s="189"/>
      <c r="L907" s="193"/>
      <c r="M907" s="194"/>
      <c r="N907" s="195"/>
      <c r="O907" s="195"/>
      <c r="P907" s="195"/>
      <c r="Q907" s="195"/>
      <c r="R907" s="195"/>
      <c r="S907" s="195"/>
      <c r="T907" s="196"/>
      <c r="AT907" s="197" t="s">
        <v>168</v>
      </c>
      <c r="AU907" s="197" t="s">
        <v>84</v>
      </c>
      <c r="AV907" s="11" t="s">
        <v>82</v>
      </c>
      <c r="AW907" s="11" t="s">
        <v>35</v>
      </c>
      <c r="AX907" s="11" t="s">
        <v>74</v>
      </c>
      <c r="AY907" s="197" t="s">
        <v>148</v>
      </c>
    </row>
    <row r="908" spans="2:65" s="12" customFormat="1" ht="11.25">
      <c r="B908" s="198"/>
      <c r="C908" s="199"/>
      <c r="D908" s="185" t="s">
        <v>168</v>
      </c>
      <c r="E908" s="200" t="s">
        <v>19</v>
      </c>
      <c r="F908" s="201" t="s">
        <v>1523</v>
      </c>
      <c r="G908" s="199"/>
      <c r="H908" s="202">
        <v>6.0019999999999998</v>
      </c>
      <c r="I908" s="203"/>
      <c r="J908" s="199"/>
      <c r="K908" s="199"/>
      <c r="L908" s="204"/>
      <c r="M908" s="205"/>
      <c r="N908" s="206"/>
      <c r="O908" s="206"/>
      <c r="P908" s="206"/>
      <c r="Q908" s="206"/>
      <c r="R908" s="206"/>
      <c r="S908" s="206"/>
      <c r="T908" s="207"/>
      <c r="AT908" s="208" t="s">
        <v>168</v>
      </c>
      <c r="AU908" s="208" t="s">
        <v>84</v>
      </c>
      <c r="AV908" s="12" t="s">
        <v>84</v>
      </c>
      <c r="AW908" s="12" t="s">
        <v>35</v>
      </c>
      <c r="AX908" s="12" t="s">
        <v>82</v>
      </c>
      <c r="AY908" s="208" t="s">
        <v>148</v>
      </c>
    </row>
    <row r="909" spans="2:65" s="1" customFormat="1" ht="16.5" customHeight="1">
      <c r="B909" s="33"/>
      <c r="C909" s="173" t="s">
        <v>1524</v>
      </c>
      <c r="D909" s="173" t="s">
        <v>151</v>
      </c>
      <c r="E909" s="174" t="s">
        <v>1525</v>
      </c>
      <c r="F909" s="175" t="s">
        <v>1526</v>
      </c>
      <c r="G909" s="176" t="s">
        <v>179</v>
      </c>
      <c r="H909" s="177">
        <v>47.14</v>
      </c>
      <c r="I909" s="178"/>
      <c r="J909" s="179">
        <f>ROUND(I909*H909,2)</f>
        <v>0</v>
      </c>
      <c r="K909" s="175" t="s">
        <v>160</v>
      </c>
      <c r="L909" s="37"/>
      <c r="M909" s="180" t="s">
        <v>19</v>
      </c>
      <c r="N909" s="181" t="s">
        <v>45</v>
      </c>
      <c r="O909" s="59"/>
      <c r="P909" s="182">
        <f>O909*H909</f>
        <v>0</v>
      </c>
      <c r="Q909" s="182">
        <v>0</v>
      </c>
      <c r="R909" s="182">
        <f>Q909*H909</f>
        <v>0</v>
      </c>
      <c r="S909" s="182">
        <v>0</v>
      </c>
      <c r="T909" s="183">
        <f>S909*H909</f>
        <v>0</v>
      </c>
      <c r="AR909" s="16" t="s">
        <v>247</v>
      </c>
      <c r="AT909" s="16" t="s">
        <v>151</v>
      </c>
      <c r="AU909" s="16" t="s">
        <v>84</v>
      </c>
      <c r="AY909" s="16" t="s">
        <v>148</v>
      </c>
      <c r="BE909" s="184">
        <f>IF(N909="základní",J909,0)</f>
        <v>0</v>
      </c>
      <c r="BF909" s="184">
        <f>IF(N909="snížená",J909,0)</f>
        <v>0</v>
      </c>
      <c r="BG909" s="184">
        <f>IF(N909="zákl. přenesená",J909,0)</f>
        <v>0</v>
      </c>
      <c r="BH909" s="184">
        <f>IF(N909="sníž. přenesená",J909,0)</f>
        <v>0</v>
      </c>
      <c r="BI909" s="184">
        <f>IF(N909="nulová",J909,0)</f>
        <v>0</v>
      </c>
      <c r="BJ909" s="16" t="s">
        <v>82</v>
      </c>
      <c r="BK909" s="184">
        <f>ROUND(I909*H909,2)</f>
        <v>0</v>
      </c>
      <c r="BL909" s="16" t="s">
        <v>247</v>
      </c>
      <c r="BM909" s="16" t="s">
        <v>1527</v>
      </c>
    </row>
    <row r="910" spans="2:65" s="1" customFormat="1" ht="29.25">
      <c r="B910" s="33"/>
      <c r="C910" s="34"/>
      <c r="D910" s="185" t="s">
        <v>181</v>
      </c>
      <c r="E910" s="34"/>
      <c r="F910" s="186" t="s">
        <v>1528</v>
      </c>
      <c r="G910" s="34"/>
      <c r="H910" s="34"/>
      <c r="I910" s="102"/>
      <c r="J910" s="34"/>
      <c r="K910" s="34"/>
      <c r="L910" s="37"/>
      <c r="M910" s="187"/>
      <c r="N910" s="59"/>
      <c r="O910" s="59"/>
      <c r="P910" s="59"/>
      <c r="Q910" s="59"/>
      <c r="R910" s="59"/>
      <c r="S910" s="59"/>
      <c r="T910" s="60"/>
      <c r="AT910" s="16" t="s">
        <v>181</v>
      </c>
      <c r="AU910" s="16" t="s">
        <v>84</v>
      </c>
    </row>
    <row r="911" spans="2:65" s="11" customFormat="1" ht="11.25">
      <c r="B911" s="188"/>
      <c r="C911" s="189"/>
      <c r="D911" s="185" t="s">
        <v>168</v>
      </c>
      <c r="E911" s="190" t="s">
        <v>19</v>
      </c>
      <c r="F911" s="191" t="s">
        <v>1529</v>
      </c>
      <c r="G911" s="189"/>
      <c r="H911" s="190" t="s">
        <v>19</v>
      </c>
      <c r="I911" s="192"/>
      <c r="J911" s="189"/>
      <c r="K911" s="189"/>
      <c r="L911" s="193"/>
      <c r="M911" s="194"/>
      <c r="N911" s="195"/>
      <c r="O911" s="195"/>
      <c r="P911" s="195"/>
      <c r="Q911" s="195"/>
      <c r="R911" s="195"/>
      <c r="S911" s="195"/>
      <c r="T911" s="196"/>
      <c r="AT911" s="197" t="s">
        <v>168</v>
      </c>
      <c r="AU911" s="197" t="s">
        <v>84</v>
      </c>
      <c r="AV911" s="11" t="s">
        <v>82</v>
      </c>
      <c r="AW911" s="11" t="s">
        <v>35</v>
      </c>
      <c r="AX911" s="11" t="s">
        <v>74</v>
      </c>
      <c r="AY911" s="197" t="s">
        <v>148</v>
      </c>
    </row>
    <row r="912" spans="2:65" s="12" customFormat="1" ht="11.25">
      <c r="B912" s="198"/>
      <c r="C912" s="199"/>
      <c r="D912" s="185" t="s">
        <v>168</v>
      </c>
      <c r="E912" s="200" t="s">
        <v>19</v>
      </c>
      <c r="F912" s="201" t="s">
        <v>1530</v>
      </c>
      <c r="G912" s="199"/>
      <c r="H912" s="202">
        <v>47.14</v>
      </c>
      <c r="I912" s="203"/>
      <c r="J912" s="199"/>
      <c r="K912" s="199"/>
      <c r="L912" s="204"/>
      <c r="M912" s="205"/>
      <c r="N912" s="206"/>
      <c r="O912" s="206"/>
      <c r="P912" s="206"/>
      <c r="Q912" s="206"/>
      <c r="R912" s="206"/>
      <c r="S912" s="206"/>
      <c r="T912" s="207"/>
      <c r="AT912" s="208" t="s">
        <v>168</v>
      </c>
      <c r="AU912" s="208" t="s">
        <v>84</v>
      </c>
      <c r="AV912" s="12" t="s">
        <v>84</v>
      </c>
      <c r="AW912" s="12" t="s">
        <v>35</v>
      </c>
      <c r="AX912" s="12" t="s">
        <v>82</v>
      </c>
      <c r="AY912" s="208" t="s">
        <v>148</v>
      </c>
    </row>
    <row r="913" spans="2:65" s="1" customFormat="1" ht="16.5" customHeight="1">
      <c r="B913" s="33"/>
      <c r="C913" s="173" t="s">
        <v>1531</v>
      </c>
      <c r="D913" s="173" t="s">
        <v>151</v>
      </c>
      <c r="E913" s="174" t="s">
        <v>1532</v>
      </c>
      <c r="F913" s="175" t="s">
        <v>1533</v>
      </c>
      <c r="G913" s="176" t="s">
        <v>179</v>
      </c>
      <c r="H913" s="177">
        <v>25.94</v>
      </c>
      <c r="I913" s="178"/>
      <c r="J913" s="179">
        <f>ROUND(I913*H913,2)</f>
        <v>0</v>
      </c>
      <c r="K913" s="175" t="s">
        <v>160</v>
      </c>
      <c r="L913" s="37"/>
      <c r="M913" s="180" t="s">
        <v>19</v>
      </c>
      <c r="N913" s="181" t="s">
        <v>45</v>
      </c>
      <c r="O913" s="59"/>
      <c r="P913" s="182">
        <f>O913*H913</f>
        <v>0</v>
      </c>
      <c r="Q913" s="182">
        <v>1.0000000000000001E-5</v>
      </c>
      <c r="R913" s="182">
        <f>Q913*H913</f>
        <v>2.5940000000000002E-4</v>
      </c>
      <c r="S913" s="182">
        <v>0</v>
      </c>
      <c r="T913" s="183">
        <f>S913*H913</f>
        <v>0</v>
      </c>
      <c r="AR913" s="16" t="s">
        <v>247</v>
      </c>
      <c r="AT913" s="16" t="s">
        <v>151</v>
      </c>
      <c r="AU913" s="16" t="s">
        <v>84</v>
      </c>
      <c r="AY913" s="16" t="s">
        <v>148</v>
      </c>
      <c r="BE913" s="184">
        <f>IF(N913="základní",J913,0)</f>
        <v>0</v>
      </c>
      <c r="BF913" s="184">
        <f>IF(N913="snížená",J913,0)</f>
        <v>0</v>
      </c>
      <c r="BG913" s="184">
        <f>IF(N913="zákl. přenesená",J913,0)</f>
        <v>0</v>
      </c>
      <c r="BH913" s="184">
        <f>IF(N913="sníž. přenesená",J913,0)</f>
        <v>0</v>
      </c>
      <c r="BI913" s="184">
        <f>IF(N913="nulová",J913,0)</f>
        <v>0</v>
      </c>
      <c r="BJ913" s="16" t="s">
        <v>82</v>
      </c>
      <c r="BK913" s="184">
        <f>ROUND(I913*H913,2)</f>
        <v>0</v>
      </c>
      <c r="BL913" s="16" t="s">
        <v>247</v>
      </c>
      <c r="BM913" s="16" t="s">
        <v>1534</v>
      </c>
    </row>
    <row r="914" spans="2:65" s="1" customFormat="1" ht="29.25">
      <c r="B914" s="33"/>
      <c r="C914" s="34"/>
      <c r="D914" s="185" t="s">
        <v>181</v>
      </c>
      <c r="E914" s="34"/>
      <c r="F914" s="186" t="s">
        <v>1528</v>
      </c>
      <c r="G914" s="34"/>
      <c r="H914" s="34"/>
      <c r="I914" s="102"/>
      <c r="J914" s="34"/>
      <c r="K914" s="34"/>
      <c r="L914" s="37"/>
      <c r="M914" s="187"/>
      <c r="N914" s="59"/>
      <c r="O914" s="59"/>
      <c r="P914" s="59"/>
      <c r="Q914" s="59"/>
      <c r="R914" s="59"/>
      <c r="S914" s="59"/>
      <c r="T914" s="60"/>
      <c r="AT914" s="16" t="s">
        <v>181</v>
      </c>
      <c r="AU914" s="16" t="s">
        <v>84</v>
      </c>
    </row>
    <row r="915" spans="2:65" s="11" customFormat="1" ht="11.25">
      <c r="B915" s="188"/>
      <c r="C915" s="189"/>
      <c r="D915" s="185" t="s">
        <v>168</v>
      </c>
      <c r="E915" s="190" t="s">
        <v>19</v>
      </c>
      <c r="F915" s="191" t="s">
        <v>1535</v>
      </c>
      <c r="G915" s="189"/>
      <c r="H915" s="190" t="s">
        <v>19</v>
      </c>
      <c r="I915" s="192"/>
      <c r="J915" s="189"/>
      <c r="K915" s="189"/>
      <c r="L915" s="193"/>
      <c r="M915" s="194"/>
      <c r="N915" s="195"/>
      <c r="O915" s="195"/>
      <c r="P915" s="195"/>
      <c r="Q915" s="195"/>
      <c r="R915" s="195"/>
      <c r="S915" s="195"/>
      <c r="T915" s="196"/>
      <c r="AT915" s="197" t="s">
        <v>168</v>
      </c>
      <c r="AU915" s="197" t="s">
        <v>84</v>
      </c>
      <c r="AV915" s="11" t="s">
        <v>82</v>
      </c>
      <c r="AW915" s="11" t="s">
        <v>35</v>
      </c>
      <c r="AX915" s="11" t="s">
        <v>74</v>
      </c>
      <c r="AY915" s="197" t="s">
        <v>148</v>
      </c>
    </row>
    <row r="916" spans="2:65" s="12" customFormat="1" ht="11.25">
      <c r="B916" s="198"/>
      <c r="C916" s="199"/>
      <c r="D916" s="185" t="s">
        <v>168</v>
      </c>
      <c r="E916" s="200" t="s">
        <v>19</v>
      </c>
      <c r="F916" s="201" t="s">
        <v>1536</v>
      </c>
      <c r="G916" s="199"/>
      <c r="H916" s="202">
        <v>25.94</v>
      </c>
      <c r="I916" s="203"/>
      <c r="J916" s="199"/>
      <c r="K916" s="199"/>
      <c r="L916" s="204"/>
      <c r="M916" s="205"/>
      <c r="N916" s="206"/>
      <c r="O916" s="206"/>
      <c r="P916" s="206"/>
      <c r="Q916" s="206"/>
      <c r="R916" s="206"/>
      <c r="S916" s="206"/>
      <c r="T916" s="207"/>
      <c r="AT916" s="208" t="s">
        <v>168</v>
      </c>
      <c r="AU916" s="208" t="s">
        <v>84</v>
      </c>
      <c r="AV916" s="12" t="s">
        <v>84</v>
      </c>
      <c r="AW916" s="12" t="s">
        <v>35</v>
      </c>
      <c r="AX916" s="12" t="s">
        <v>82</v>
      </c>
      <c r="AY916" s="208" t="s">
        <v>148</v>
      </c>
    </row>
    <row r="917" spans="2:65" s="1" customFormat="1" ht="16.5" customHeight="1">
      <c r="B917" s="33"/>
      <c r="C917" s="173" t="s">
        <v>1537</v>
      </c>
      <c r="D917" s="173" t="s">
        <v>151</v>
      </c>
      <c r="E917" s="174" t="s">
        <v>1538</v>
      </c>
      <c r="F917" s="175" t="s">
        <v>1539</v>
      </c>
      <c r="G917" s="176" t="s">
        <v>179</v>
      </c>
      <c r="H917" s="177">
        <v>0.57199999999999995</v>
      </c>
      <c r="I917" s="178"/>
      <c r="J917" s="179">
        <f>ROUND(I917*H917,2)</f>
        <v>0</v>
      </c>
      <c r="K917" s="175" t="s">
        <v>160</v>
      </c>
      <c r="L917" s="37"/>
      <c r="M917" s="180" t="s">
        <v>19</v>
      </c>
      <c r="N917" s="181" t="s">
        <v>45</v>
      </c>
      <c r="O917" s="59"/>
      <c r="P917" s="182">
        <f>O917*H917</f>
        <v>0</v>
      </c>
      <c r="Q917" s="182">
        <v>5.0000000000000001E-4</v>
      </c>
      <c r="R917" s="182">
        <f>Q917*H917</f>
        <v>2.8599999999999996E-4</v>
      </c>
      <c r="S917" s="182">
        <v>0</v>
      </c>
      <c r="T917" s="183">
        <f>S917*H917</f>
        <v>0</v>
      </c>
      <c r="AR917" s="16" t="s">
        <v>247</v>
      </c>
      <c r="AT917" s="16" t="s">
        <v>151</v>
      </c>
      <c r="AU917" s="16" t="s">
        <v>84</v>
      </c>
      <c r="AY917" s="16" t="s">
        <v>148</v>
      </c>
      <c r="BE917" s="184">
        <f>IF(N917="základní",J917,0)</f>
        <v>0</v>
      </c>
      <c r="BF917" s="184">
        <f>IF(N917="snížená",J917,0)</f>
        <v>0</v>
      </c>
      <c r="BG917" s="184">
        <f>IF(N917="zákl. přenesená",J917,0)</f>
        <v>0</v>
      </c>
      <c r="BH917" s="184">
        <f>IF(N917="sníž. přenesená",J917,0)</f>
        <v>0</v>
      </c>
      <c r="BI917" s="184">
        <f>IF(N917="nulová",J917,0)</f>
        <v>0</v>
      </c>
      <c r="BJ917" s="16" t="s">
        <v>82</v>
      </c>
      <c r="BK917" s="184">
        <f>ROUND(I917*H917,2)</f>
        <v>0</v>
      </c>
      <c r="BL917" s="16" t="s">
        <v>247</v>
      </c>
      <c r="BM917" s="16" t="s">
        <v>1540</v>
      </c>
    </row>
    <row r="918" spans="2:65" s="1" customFormat="1" ht="29.25">
      <c r="B918" s="33"/>
      <c r="C918" s="34"/>
      <c r="D918" s="185" t="s">
        <v>181</v>
      </c>
      <c r="E918" s="34"/>
      <c r="F918" s="186" t="s">
        <v>1541</v>
      </c>
      <c r="G918" s="34"/>
      <c r="H918" s="34"/>
      <c r="I918" s="102"/>
      <c r="J918" s="34"/>
      <c r="K918" s="34"/>
      <c r="L918" s="37"/>
      <c r="M918" s="187"/>
      <c r="N918" s="59"/>
      <c r="O918" s="59"/>
      <c r="P918" s="59"/>
      <c r="Q918" s="59"/>
      <c r="R918" s="59"/>
      <c r="S918" s="59"/>
      <c r="T918" s="60"/>
      <c r="AT918" s="16" t="s">
        <v>181</v>
      </c>
      <c r="AU918" s="16" t="s">
        <v>84</v>
      </c>
    </row>
    <row r="919" spans="2:65" s="11" customFormat="1" ht="11.25">
      <c r="B919" s="188"/>
      <c r="C919" s="189"/>
      <c r="D919" s="185" t="s">
        <v>168</v>
      </c>
      <c r="E919" s="190" t="s">
        <v>19</v>
      </c>
      <c r="F919" s="191" t="s">
        <v>1542</v>
      </c>
      <c r="G919" s="189"/>
      <c r="H919" s="190" t="s">
        <v>19</v>
      </c>
      <c r="I919" s="192"/>
      <c r="J919" s="189"/>
      <c r="K919" s="189"/>
      <c r="L919" s="193"/>
      <c r="M919" s="194"/>
      <c r="N919" s="195"/>
      <c r="O919" s="195"/>
      <c r="P919" s="195"/>
      <c r="Q919" s="195"/>
      <c r="R919" s="195"/>
      <c r="S919" s="195"/>
      <c r="T919" s="196"/>
      <c r="AT919" s="197" t="s">
        <v>168</v>
      </c>
      <c r="AU919" s="197" t="s">
        <v>84</v>
      </c>
      <c r="AV919" s="11" t="s">
        <v>82</v>
      </c>
      <c r="AW919" s="11" t="s">
        <v>35</v>
      </c>
      <c r="AX919" s="11" t="s">
        <v>74</v>
      </c>
      <c r="AY919" s="197" t="s">
        <v>148</v>
      </c>
    </row>
    <row r="920" spans="2:65" s="12" customFormat="1" ht="11.25">
      <c r="B920" s="198"/>
      <c r="C920" s="199"/>
      <c r="D920" s="185" t="s">
        <v>168</v>
      </c>
      <c r="E920" s="200" t="s">
        <v>19</v>
      </c>
      <c r="F920" s="201" t="s">
        <v>1543</v>
      </c>
      <c r="G920" s="199"/>
      <c r="H920" s="202">
        <v>0.57199999999999995</v>
      </c>
      <c r="I920" s="203"/>
      <c r="J920" s="199"/>
      <c r="K920" s="199"/>
      <c r="L920" s="204"/>
      <c r="M920" s="205"/>
      <c r="N920" s="206"/>
      <c r="O920" s="206"/>
      <c r="P920" s="206"/>
      <c r="Q920" s="206"/>
      <c r="R920" s="206"/>
      <c r="S920" s="206"/>
      <c r="T920" s="207"/>
      <c r="AT920" s="208" t="s">
        <v>168</v>
      </c>
      <c r="AU920" s="208" t="s">
        <v>84</v>
      </c>
      <c r="AV920" s="12" t="s">
        <v>84</v>
      </c>
      <c r="AW920" s="12" t="s">
        <v>35</v>
      </c>
      <c r="AX920" s="12" t="s">
        <v>82</v>
      </c>
      <c r="AY920" s="208" t="s">
        <v>148</v>
      </c>
    </row>
    <row r="921" spans="2:65" s="1" customFormat="1" ht="16.5" customHeight="1">
      <c r="B921" s="33"/>
      <c r="C921" s="173" t="s">
        <v>1544</v>
      </c>
      <c r="D921" s="173" t="s">
        <v>151</v>
      </c>
      <c r="E921" s="174" t="s">
        <v>1545</v>
      </c>
      <c r="F921" s="175" t="s">
        <v>1546</v>
      </c>
      <c r="G921" s="176" t="s">
        <v>202</v>
      </c>
      <c r="H921" s="177">
        <v>2.23</v>
      </c>
      <c r="I921" s="178"/>
      <c r="J921" s="179">
        <f>ROUND(I921*H921,2)</f>
        <v>0</v>
      </c>
      <c r="K921" s="175" t="s">
        <v>160</v>
      </c>
      <c r="L921" s="37"/>
      <c r="M921" s="180" t="s">
        <v>19</v>
      </c>
      <c r="N921" s="181" t="s">
        <v>45</v>
      </c>
      <c r="O921" s="59"/>
      <c r="P921" s="182">
        <f>O921*H921</f>
        <v>0</v>
      </c>
      <c r="Q921" s="182">
        <v>0</v>
      </c>
      <c r="R921" s="182">
        <f>Q921*H921</f>
        <v>0</v>
      </c>
      <c r="S921" s="182">
        <v>2.9999999999999997E-4</v>
      </c>
      <c r="T921" s="183">
        <f>S921*H921</f>
        <v>6.6899999999999989E-4</v>
      </c>
      <c r="AR921" s="16" t="s">
        <v>155</v>
      </c>
      <c r="AT921" s="16" t="s">
        <v>151</v>
      </c>
      <c r="AU921" s="16" t="s">
        <v>84</v>
      </c>
      <c r="AY921" s="16" t="s">
        <v>148</v>
      </c>
      <c r="BE921" s="184">
        <f>IF(N921="základní",J921,0)</f>
        <v>0</v>
      </c>
      <c r="BF921" s="184">
        <f>IF(N921="snížená",J921,0)</f>
        <v>0</v>
      </c>
      <c r="BG921" s="184">
        <f>IF(N921="zákl. přenesená",J921,0)</f>
        <v>0</v>
      </c>
      <c r="BH921" s="184">
        <f>IF(N921="sníž. přenesená",J921,0)</f>
        <v>0</v>
      </c>
      <c r="BI921" s="184">
        <f>IF(N921="nulová",J921,0)</f>
        <v>0</v>
      </c>
      <c r="BJ921" s="16" t="s">
        <v>82</v>
      </c>
      <c r="BK921" s="184">
        <f>ROUND(I921*H921,2)</f>
        <v>0</v>
      </c>
      <c r="BL921" s="16" t="s">
        <v>155</v>
      </c>
      <c r="BM921" s="16" t="s">
        <v>1547</v>
      </c>
    </row>
    <row r="922" spans="2:65" s="11" customFormat="1" ht="11.25">
      <c r="B922" s="188"/>
      <c r="C922" s="189"/>
      <c r="D922" s="185" t="s">
        <v>168</v>
      </c>
      <c r="E922" s="190" t="s">
        <v>19</v>
      </c>
      <c r="F922" s="191" t="s">
        <v>1548</v>
      </c>
      <c r="G922" s="189"/>
      <c r="H922" s="190" t="s">
        <v>19</v>
      </c>
      <c r="I922" s="192"/>
      <c r="J922" s="189"/>
      <c r="K922" s="189"/>
      <c r="L922" s="193"/>
      <c r="M922" s="194"/>
      <c r="N922" s="195"/>
      <c r="O922" s="195"/>
      <c r="P922" s="195"/>
      <c r="Q922" s="195"/>
      <c r="R922" s="195"/>
      <c r="S922" s="195"/>
      <c r="T922" s="196"/>
      <c r="AT922" s="197" t="s">
        <v>168</v>
      </c>
      <c r="AU922" s="197" t="s">
        <v>84</v>
      </c>
      <c r="AV922" s="11" t="s">
        <v>82</v>
      </c>
      <c r="AW922" s="11" t="s">
        <v>35</v>
      </c>
      <c r="AX922" s="11" t="s">
        <v>74</v>
      </c>
      <c r="AY922" s="197" t="s">
        <v>148</v>
      </c>
    </row>
    <row r="923" spans="2:65" s="12" customFormat="1" ht="11.25">
      <c r="B923" s="198"/>
      <c r="C923" s="199"/>
      <c r="D923" s="185" t="s">
        <v>168</v>
      </c>
      <c r="E923" s="200" t="s">
        <v>19</v>
      </c>
      <c r="F923" s="201" t="s">
        <v>1549</v>
      </c>
      <c r="G923" s="199"/>
      <c r="H923" s="202">
        <v>2.23</v>
      </c>
      <c r="I923" s="203"/>
      <c r="J923" s="199"/>
      <c r="K923" s="199"/>
      <c r="L923" s="204"/>
      <c r="M923" s="205"/>
      <c r="N923" s="206"/>
      <c r="O923" s="206"/>
      <c r="P923" s="206"/>
      <c r="Q923" s="206"/>
      <c r="R923" s="206"/>
      <c r="S923" s="206"/>
      <c r="T923" s="207"/>
      <c r="AT923" s="208" t="s">
        <v>168</v>
      </c>
      <c r="AU923" s="208" t="s">
        <v>84</v>
      </c>
      <c r="AV923" s="12" t="s">
        <v>84</v>
      </c>
      <c r="AW923" s="12" t="s">
        <v>35</v>
      </c>
      <c r="AX923" s="12" t="s">
        <v>82</v>
      </c>
      <c r="AY923" s="208" t="s">
        <v>148</v>
      </c>
    </row>
    <row r="924" spans="2:65" s="1" customFormat="1" ht="16.5" customHeight="1">
      <c r="B924" s="33"/>
      <c r="C924" s="173" t="s">
        <v>1550</v>
      </c>
      <c r="D924" s="173" t="s">
        <v>151</v>
      </c>
      <c r="E924" s="174" t="s">
        <v>1551</v>
      </c>
      <c r="F924" s="175" t="s">
        <v>1552</v>
      </c>
      <c r="G924" s="176" t="s">
        <v>202</v>
      </c>
      <c r="H924" s="177">
        <v>2.23</v>
      </c>
      <c r="I924" s="178"/>
      <c r="J924" s="179">
        <f>ROUND(I924*H924,2)</f>
        <v>0</v>
      </c>
      <c r="K924" s="175" t="s">
        <v>160</v>
      </c>
      <c r="L924" s="37"/>
      <c r="M924" s="180" t="s">
        <v>19</v>
      </c>
      <c r="N924" s="181" t="s">
        <v>45</v>
      </c>
      <c r="O924" s="59"/>
      <c r="P924" s="182">
        <f>O924*H924</f>
        <v>0</v>
      </c>
      <c r="Q924" s="182">
        <v>1.0000000000000001E-5</v>
      </c>
      <c r="R924" s="182">
        <f>Q924*H924</f>
        <v>2.2300000000000003E-5</v>
      </c>
      <c r="S924" s="182">
        <v>0</v>
      </c>
      <c r="T924" s="183">
        <f>S924*H924</f>
        <v>0</v>
      </c>
      <c r="AR924" s="16" t="s">
        <v>247</v>
      </c>
      <c r="AT924" s="16" t="s">
        <v>151</v>
      </c>
      <c r="AU924" s="16" t="s">
        <v>84</v>
      </c>
      <c r="AY924" s="16" t="s">
        <v>148</v>
      </c>
      <c r="BE924" s="184">
        <f>IF(N924="základní",J924,0)</f>
        <v>0</v>
      </c>
      <c r="BF924" s="184">
        <f>IF(N924="snížená",J924,0)</f>
        <v>0</v>
      </c>
      <c r="BG924" s="184">
        <f>IF(N924="zákl. přenesená",J924,0)</f>
        <v>0</v>
      </c>
      <c r="BH924" s="184">
        <f>IF(N924="sníž. přenesená",J924,0)</f>
        <v>0</v>
      </c>
      <c r="BI924" s="184">
        <f>IF(N924="nulová",J924,0)</f>
        <v>0</v>
      </c>
      <c r="BJ924" s="16" t="s">
        <v>82</v>
      </c>
      <c r="BK924" s="184">
        <f>ROUND(I924*H924,2)</f>
        <v>0</v>
      </c>
      <c r="BL924" s="16" t="s">
        <v>247</v>
      </c>
      <c r="BM924" s="16" t="s">
        <v>1553</v>
      </c>
    </row>
    <row r="925" spans="2:65" s="11" customFormat="1" ht="11.25">
      <c r="B925" s="188"/>
      <c r="C925" s="189"/>
      <c r="D925" s="185" t="s">
        <v>168</v>
      </c>
      <c r="E925" s="190" t="s">
        <v>19</v>
      </c>
      <c r="F925" s="191" t="s">
        <v>1554</v>
      </c>
      <c r="G925" s="189"/>
      <c r="H925" s="190" t="s">
        <v>19</v>
      </c>
      <c r="I925" s="192"/>
      <c r="J925" s="189"/>
      <c r="K925" s="189"/>
      <c r="L925" s="193"/>
      <c r="M925" s="194"/>
      <c r="N925" s="195"/>
      <c r="O925" s="195"/>
      <c r="P925" s="195"/>
      <c r="Q925" s="195"/>
      <c r="R925" s="195"/>
      <c r="S925" s="195"/>
      <c r="T925" s="196"/>
      <c r="AT925" s="197" t="s">
        <v>168</v>
      </c>
      <c r="AU925" s="197" t="s">
        <v>84</v>
      </c>
      <c r="AV925" s="11" t="s">
        <v>82</v>
      </c>
      <c r="AW925" s="11" t="s">
        <v>35</v>
      </c>
      <c r="AX925" s="11" t="s">
        <v>74</v>
      </c>
      <c r="AY925" s="197" t="s">
        <v>148</v>
      </c>
    </row>
    <row r="926" spans="2:65" s="12" customFormat="1" ht="11.25">
      <c r="B926" s="198"/>
      <c r="C926" s="199"/>
      <c r="D926" s="185" t="s">
        <v>168</v>
      </c>
      <c r="E926" s="200" t="s">
        <v>19</v>
      </c>
      <c r="F926" s="201" t="s">
        <v>1549</v>
      </c>
      <c r="G926" s="199"/>
      <c r="H926" s="202">
        <v>2.23</v>
      </c>
      <c r="I926" s="203"/>
      <c r="J926" s="199"/>
      <c r="K926" s="199"/>
      <c r="L926" s="204"/>
      <c r="M926" s="205"/>
      <c r="N926" s="206"/>
      <c r="O926" s="206"/>
      <c r="P926" s="206"/>
      <c r="Q926" s="206"/>
      <c r="R926" s="206"/>
      <c r="S926" s="206"/>
      <c r="T926" s="207"/>
      <c r="AT926" s="208" t="s">
        <v>168</v>
      </c>
      <c r="AU926" s="208" t="s">
        <v>84</v>
      </c>
      <c r="AV926" s="12" t="s">
        <v>84</v>
      </c>
      <c r="AW926" s="12" t="s">
        <v>35</v>
      </c>
      <c r="AX926" s="12" t="s">
        <v>82</v>
      </c>
      <c r="AY926" s="208" t="s">
        <v>148</v>
      </c>
    </row>
    <row r="927" spans="2:65" s="1" customFormat="1" ht="16.5" customHeight="1">
      <c r="B927" s="33"/>
      <c r="C927" s="220" t="s">
        <v>1555</v>
      </c>
      <c r="D927" s="220" t="s">
        <v>491</v>
      </c>
      <c r="E927" s="221" t="s">
        <v>1556</v>
      </c>
      <c r="F927" s="222" t="s">
        <v>1557</v>
      </c>
      <c r="G927" s="223" t="s">
        <v>202</v>
      </c>
      <c r="H927" s="224">
        <v>2.2749999999999999</v>
      </c>
      <c r="I927" s="225"/>
      <c r="J927" s="226">
        <f>ROUND(I927*H927,2)</f>
        <v>0</v>
      </c>
      <c r="K927" s="222" t="s">
        <v>160</v>
      </c>
      <c r="L927" s="227"/>
      <c r="M927" s="228" t="s">
        <v>19</v>
      </c>
      <c r="N927" s="229" t="s">
        <v>45</v>
      </c>
      <c r="O927" s="59"/>
      <c r="P927" s="182">
        <f>O927*H927</f>
        <v>0</v>
      </c>
      <c r="Q927" s="182">
        <v>2.9999999999999997E-4</v>
      </c>
      <c r="R927" s="182">
        <f>Q927*H927</f>
        <v>6.8249999999999995E-4</v>
      </c>
      <c r="S927" s="182">
        <v>0</v>
      </c>
      <c r="T927" s="183">
        <f>S927*H927</f>
        <v>0</v>
      </c>
      <c r="AR927" s="16" t="s">
        <v>382</v>
      </c>
      <c r="AT927" s="16" t="s">
        <v>491</v>
      </c>
      <c r="AU927" s="16" t="s">
        <v>84</v>
      </c>
      <c r="AY927" s="16" t="s">
        <v>148</v>
      </c>
      <c r="BE927" s="184">
        <f>IF(N927="základní",J927,0)</f>
        <v>0</v>
      </c>
      <c r="BF927" s="184">
        <f>IF(N927="snížená",J927,0)</f>
        <v>0</v>
      </c>
      <c r="BG927" s="184">
        <f>IF(N927="zákl. přenesená",J927,0)</f>
        <v>0</v>
      </c>
      <c r="BH927" s="184">
        <f>IF(N927="sníž. přenesená",J927,0)</f>
        <v>0</v>
      </c>
      <c r="BI927" s="184">
        <f>IF(N927="nulová",J927,0)</f>
        <v>0</v>
      </c>
      <c r="BJ927" s="16" t="s">
        <v>82</v>
      </c>
      <c r="BK927" s="184">
        <f>ROUND(I927*H927,2)</f>
        <v>0</v>
      </c>
      <c r="BL927" s="16" t="s">
        <v>247</v>
      </c>
      <c r="BM927" s="16" t="s">
        <v>1558</v>
      </c>
    </row>
    <row r="928" spans="2:65" s="12" customFormat="1" ht="11.25">
      <c r="B928" s="198"/>
      <c r="C928" s="199"/>
      <c r="D928" s="185" t="s">
        <v>168</v>
      </c>
      <c r="E928" s="199"/>
      <c r="F928" s="201" t="s">
        <v>1559</v>
      </c>
      <c r="G928" s="199"/>
      <c r="H928" s="202">
        <v>2.2749999999999999</v>
      </c>
      <c r="I928" s="203"/>
      <c r="J928" s="199"/>
      <c r="K928" s="199"/>
      <c r="L928" s="204"/>
      <c r="M928" s="205"/>
      <c r="N928" s="206"/>
      <c r="O928" s="206"/>
      <c r="P928" s="206"/>
      <c r="Q928" s="206"/>
      <c r="R928" s="206"/>
      <c r="S928" s="206"/>
      <c r="T928" s="207"/>
      <c r="AT928" s="208" t="s">
        <v>168</v>
      </c>
      <c r="AU928" s="208" t="s">
        <v>84</v>
      </c>
      <c r="AV928" s="12" t="s">
        <v>84</v>
      </c>
      <c r="AW928" s="12" t="s">
        <v>4</v>
      </c>
      <c r="AX928" s="12" t="s">
        <v>82</v>
      </c>
      <c r="AY928" s="208" t="s">
        <v>148</v>
      </c>
    </row>
    <row r="929" spans="2:65" s="1" customFormat="1" ht="22.5" customHeight="1">
      <c r="B929" s="33"/>
      <c r="C929" s="173" t="s">
        <v>1560</v>
      </c>
      <c r="D929" s="173" t="s">
        <v>151</v>
      </c>
      <c r="E929" s="174" t="s">
        <v>1561</v>
      </c>
      <c r="F929" s="175" t="s">
        <v>1562</v>
      </c>
      <c r="G929" s="176" t="s">
        <v>188</v>
      </c>
      <c r="H929" s="177">
        <v>1E-3</v>
      </c>
      <c r="I929" s="178"/>
      <c r="J929" s="179">
        <f>ROUND(I929*H929,2)</f>
        <v>0</v>
      </c>
      <c r="K929" s="175" t="s">
        <v>160</v>
      </c>
      <c r="L929" s="37"/>
      <c r="M929" s="180" t="s">
        <v>19</v>
      </c>
      <c r="N929" s="181" t="s">
        <v>45</v>
      </c>
      <c r="O929" s="59"/>
      <c r="P929" s="182">
        <f>O929*H929</f>
        <v>0</v>
      </c>
      <c r="Q929" s="182">
        <v>0</v>
      </c>
      <c r="R929" s="182">
        <f>Q929*H929</f>
        <v>0</v>
      </c>
      <c r="S929" s="182">
        <v>0</v>
      </c>
      <c r="T929" s="183">
        <f>S929*H929</f>
        <v>0</v>
      </c>
      <c r="AR929" s="16" t="s">
        <v>247</v>
      </c>
      <c r="AT929" s="16" t="s">
        <v>151</v>
      </c>
      <c r="AU929" s="16" t="s">
        <v>84</v>
      </c>
      <c r="AY929" s="16" t="s">
        <v>148</v>
      </c>
      <c r="BE929" s="184">
        <f>IF(N929="základní",J929,0)</f>
        <v>0</v>
      </c>
      <c r="BF929" s="184">
        <f>IF(N929="snížená",J929,0)</f>
        <v>0</v>
      </c>
      <c r="BG929" s="184">
        <f>IF(N929="zákl. přenesená",J929,0)</f>
        <v>0</v>
      </c>
      <c r="BH929" s="184">
        <f>IF(N929="sníž. přenesená",J929,0)</f>
        <v>0</v>
      </c>
      <c r="BI929" s="184">
        <f>IF(N929="nulová",J929,0)</f>
        <v>0</v>
      </c>
      <c r="BJ929" s="16" t="s">
        <v>82</v>
      </c>
      <c r="BK929" s="184">
        <f>ROUND(I929*H929,2)</f>
        <v>0</v>
      </c>
      <c r="BL929" s="16" t="s">
        <v>247</v>
      </c>
      <c r="BM929" s="16" t="s">
        <v>1563</v>
      </c>
    </row>
    <row r="930" spans="2:65" s="1" customFormat="1" ht="78">
      <c r="B930" s="33"/>
      <c r="C930" s="34"/>
      <c r="D930" s="185" t="s">
        <v>181</v>
      </c>
      <c r="E930" s="34"/>
      <c r="F930" s="186" t="s">
        <v>1326</v>
      </c>
      <c r="G930" s="34"/>
      <c r="H930" s="34"/>
      <c r="I930" s="102"/>
      <c r="J930" s="34"/>
      <c r="K930" s="34"/>
      <c r="L930" s="37"/>
      <c r="M930" s="187"/>
      <c r="N930" s="59"/>
      <c r="O930" s="59"/>
      <c r="P930" s="59"/>
      <c r="Q930" s="59"/>
      <c r="R930" s="59"/>
      <c r="S930" s="59"/>
      <c r="T930" s="60"/>
      <c r="AT930" s="16" t="s">
        <v>181</v>
      </c>
      <c r="AU930" s="16" t="s">
        <v>84</v>
      </c>
    </row>
    <row r="931" spans="2:65" s="10" customFormat="1" ht="22.9" customHeight="1">
      <c r="B931" s="157"/>
      <c r="C931" s="158"/>
      <c r="D931" s="159" t="s">
        <v>73</v>
      </c>
      <c r="E931" s="171" t="s">
        <v>1564</v>
      </c>
      <c r="F931" s="171" t="s">
        <v>1565</v>
      </c>
      <c r="G931" s="158"/>
      <c r="H931" s="158"/>
      <c r="I931" s="161"/>
      <c r="J931" s="172">
        <f>BK931</f>
        <v>0</v>
      </c>
      <c r="K931" s="158"/>
      <c r="L931" s="163"/>
      <c r="M931" s="164"/>
      <c r="N931" s="165"/>
      <c r="O931" s="165"/>
      <c r="P931" s="166">
        <f>SUM(P932:P947)</f>
        <v>0</v>
      </c>
      <c r="Q931" s="165"/>
      <c r="R931" s="166">
        <f>SUM(R932:R947)</f>
        <v>0.52757039999999999</v>
      </c>
      <c r="S931" s="165"/>
      <c r="T931" s="167">
        <f>SUM(T932:T947)</f>
        <v>0</v>
      </c>
      <c r="AR931" s="168" t="s">
        <v>84</v>
      </c>
      <c r="AT931" s="169" t="s">
        <v>73</v>
      </c>
      <c r="AU931" s="169" t="s">
        <v>82</v>
      </c>
      <c r="AY931" s="168" t="s">
        <v>148</v>
      </c>
      <c r="BK931" s="170">
        <f>SUM(BK932:BK947)</f>
        <v>0</v>
      </c>
    </row>
    <row r="932" spans="2:65" s="1" customFormat="1" ht="16.5" customHeight="1">
      <c r="B932" s="33"/>
      <c r="C932" s="173" t="s">
        <v>1566</v>
      </c>
      <c r="D932" s="173" t="s">
        <v>151</v>
      </c>
      <c r="E932" s="174" t="s">
        <v>1567</v>
      </c>
      <c r="F932" s="175" t="s">
        <v>1568</v>
      </c>
      <c r="G932" s="176" t="s">
        <v>179</v>
      </c>
      <c r="H932" s="177">
        <v>34.82</v>
      </c>
      <c r="I932" s="178"/>
      <c r="J932" s="179">
        <f>ROUND(I932*H932,2)</f>
        <v>0</v>
      </c>
      <c r="K932" s="175" t="s">
        <v>19</v>
      </c>
      <c r="L932" s="37"/>
      <c r="M932" s="180" t="s">
        <v>19</v>
      </c>
      <c r="N932" s="181" t="s">
        <v>45</v>
      </c>
      <c r="O932" s="59"/>
      <c r="P932" s="182">
        <f>O932*H932</f>
        <v>0</v>
      </c>
      <c r="Q932" s="182">
        <v>0</v>
      </c>
      <c r="R932" s="182">
        <f>Q932*H932</f>
        <v>0</v>
      </c>
      <c r="S932" s="182">
        <v>0</v>
      </c>
      <c r="T932" s="183">
        <f>S932*H932</f>
        <v>0</v>
      </c>
      <c r="AR932" s="16" t="s">
        <v>247</v>
      </c>
      <c r="AT932" s="16" t="s">
        <v>151</v>
      </c>
      <c r="AU932" s="16" t="s">
        <v>84</v>
      </c>
      <c r="AY932" s="16" t="s">
        <v>148</v>
      </c>
      <c r="BE932" s="184">
        <f>IF(N932="základní",J932,0)</f>
        <v>0</v>
      </c>
      <c r="BF932" s="184">
        <f>IF(N932="snížená",J932,0)</f>
        <v>0</v>
      </c>
      <c r="BG932" s="184">
        <f>IF(N932="zákl. přenesená",J932,0)</f>
        <v>0</v>
      </c>
      <c r="BH932" s="184">
        <f>IF(N932="sníž. přenesená",J932,0)</f>
        <v>0</v>
      </c>
      <c r="BI932" s="184">
        <f>IF(N932="nulová",J932,0)</f>
        <v>0</v>
      </c>
      <c r="BJ932" s="16" t="s">
        <v>82</v>
      </c>
      <c r="BK932" s="184">
        <f>ROUND(I932*H932,2)</f>
        <v>0</v>
      </c>
      <c r="BL932" s="16" t="s">
        <v>247</v>
      </c>
      <c r="BM932" s="16" t="s">
        <v>1569</v>
      </c>
    </row>
    <row r="933" spans="2:65" s="11" customFormat="1" ht="11.25">
      <c r="B933" s="188"/>
      <c r="C933" s="189"/>
      <c r="D933" s="185" t="s">
        <v>168</v>
      </c>
      <c r="E933" s="190" t="s">
        <v>19</v>
      </c>
      <c r="F933" s="191" t="s">
        <v>1570</v>
      </c>
      <c r="G933" s="189"/>
      <c r="H933" s="190" t="s">
        <v>19</v>
      </c>
      <c r="I933" s="192"/>
      <c r="J933" s="189"/>
      <c r="K933" s="189"/>
      <c r="L933" s="193"/>
      <c r="M933" s="194"/>
      <c r="N933" s="195"/>
      <c r="O933" s="195"/>
      <c r="P933" s="195"/>
      <c r="Q933" s="195"/>
      <c r="R933" s="195"/>
      <c r="S933" s="195"/>
      <c r="T933" s="196"/>
      <c r="AT933" s="197" t="s">
        <v>168</v>
      </c>
      <c r="AU933" s="197" t="s">
        <v>84</v>
      </c>
      <c r="AV933" s="11" t="s">
        <v>82</v>
      </c>
      <c r="AW933" s="11" t="s">
        <v>35</v>
      </c>
      <c r="AX933" s="11" t="s">
        <v>74</v>
      </c>
      <c r="AY933" s="197" t="s">
        <v>148</v>
      </c>
    </row>
    <row r="934" spans="2:65" s="12" customFormat="1" ht="11.25">
      <c r="B934" s="198"/>
      <c r="C934" s="199"/>
      <c r="D934" s="185" t="s">
        <v>168</v>
      </c>
      <c r="E934" s="200" t="s">
        <v>19</v>
      </c>
      <c r="F934" s="201" t="s">
        <v>1571</v>
      </c>
      <c r="G934" s="199"/>
      <c r="H934" s="202">
        <v>34.82</v>
      </c>
      <c r="I934" s="203"/>
      <c r="J934" s="199"/>
      <c r="K934" s="199"/>
      <c r="L934" s="204"/>
      <c r="M934" s="205"/>
      <c r="N934" s="206"/>
      <c r="O934" s="206"/>
      <c r="P934" s="206"/>
      <c r="Q934" s="206"/>
      <c r="R934" s="206"/>
      <c r="S934" s="206"/>
      <c r="T934" s="207"/>
      <c r="AT934" s="208" t="s">
        <v>168</v>
      </c>
      <c r="AU934" s="208" t="s">
        <v>84</v>
      </c>
      <c r="AV934" s="12" t="s">
        <v>84</v>
      </c>
      <c r="AW934" s="12" t="s">
        <v>35</v>
      </c>
      <c r="AX934" s="12" t="s">
        <v>82</v>
      </c>
      <c r="AY934" s="208" t="s">
        <v>148</v>
      </c>
    </row>
    <row r="935" spans="2:65" s="1" customFormat="1" ht="16.5" customHeight="1">
      <c r="B935" s="33"/>
      <c r="C935" s="173" t="s">
        <v>1572</v>
      </c>
      <c r="D935" s="173" t="s">
        <v>151</v>
      </c>
      <c r="E935" s="174" t="s">
        <v>1573</v>
      </c>
      <c r="F935" s="175" t="s">
        <v>1574</v>
      </c>
      <c r="G935" s="176" t="s">
        <v>179</v>
      </c>
      <c r="H935" s="177">
        <v>34.82</v>
      </c>
      <c r="I935" s="178"/>
      <c r="J935" s="179">
        <f>ROUND(I935*H935,2)</f>
        <v>0</v>
      </c>
      <c r="K935" s="175" t="s">
        <v>19</v>
      </c>
      <c r="L935" s="37"/>
      <c r="M935" s="180" t="s">
        <v>19</v>
      </c>
      <c r="N935" s="181" t="s">
        <v>45</v>
      </c>
      <c r="O935" s="59"/>
      <c r="P935" s="182">
        <f>O935*H935</f>
        <v>0</v>
      </c>
      <c r="Q935" s="182">
        <v>3.5000000000000001E-3</v>
      </c>
      <c r="R935" s="182">
        <f>Q935*H935</f>
        <v>0.12187000000000001</v>
      </c>
      <c r="S935" s="182">
        <v>0</v>
      </c>
      <c r="T935" s="183">
        <f>S935*H935</f>
        <v>0</v>
      </c>
      <c r="AR935" s="16" t="s">
        <v>247</v>
      </c>
      <c r="AT935" s="16" t="s">
        <v>151</v>
      </c>
      <c r="AU935" s="16" t="s">
        <v>84</v>
      </c>
      <c r="AY935" s="16" t="s">
        <v>148</v>
      </c>
      <c r="BE935" s="184">
        <f>IF(N935="základní",J935,0)</f>
        <v>0</v>
      </c>
      <c r="BF935" s="184">
        <f>IF(N935="snížená",J935,0)</f>
        <v>0</v>
      </c>
      <c r="BG935" s="184">
        <f>IF(N935="zákl. přenesená",J935,0)</f>
        <v>0</v>
      </c>
      <c r="BH935" s="184">
        <f>IF(N935="sníž. přenesená",J935,0)</f>
        <v>0</v>
      </c>
      <c r="BI935" s="184">
        <f>IF(N935="nulová",J935,0)</f>
        <v>0</v>
      </c>
      <c r="BJ935" s="16" t="s">
        <v>82</v>
      </c>
      <c r="BK935" s="184">
        <f>ROUND(I935*H935,2)</f>
        <v>0</v>
      </c>
      <c r="BL935" s="16" t="s">
        <v>247</v>
      </c>
      <c r="BM935" s="16" t="s">
        <v>1575</v>
      </c>
    </row>
    <row r="936" spans="2:65" s="11" customFormat="1" ht="11.25">
      <c r="B936" s="188"/>
      <c r="C936" s="189"/>
      <c r="D936" s="185" t="s">
        <v>168</v>
      </c>
      <c r="E936" s="190" t="s">
        <v>19</v>
      </c>
      <c r="F936" s="191" t="s">
        <v>1570</v>
      </c>
      <c r="G936" s="189"/>
      <c r="H936" s="190" t="s">
        <v>19</v>
      </c>
      <c r="I936" s="192"/>
      <c r="J936" s="189"/>
      <c r="K936" s="189"/>
      <c r="L936" s="193"/>
      <c r="M936" s="194"/>
      <c r="N936" s="195"/>
      <c r="O936" s="195"/>
      <c r="P936" s="195"/>
      <c r="Q936" s="195"/>
      <c r="R936" s="195"/>
      <c r="S936" s="195"/>
      <c r="T936" s="196"/>
      <c r="AT936" s="197" t="s">
        <v>168</v>
      </c>
      <c r="AU936" s="197" t="s">
        <v>84</v>
      </c>
      <c r="AV936" s="11" t="s">
        <v>82</v>
      </c>
      <c r="AW936" s="11" t="s">
        <v>35</v>
      </c>
      <c r="AX936" s="11" t="s">
        <v>74</v>
      </c>
      <c r="AY936" s="197" t="s">
        <v>148</v>
      </c>
    </row>
    <row r="937" spans="2:65" s="12" customFormat="1" ht="11.25">
      <c r="B937" s="198"/>
      <c r="C937" s="199"/>
      <c r="D937" s="185" t="s">
        <v>168</v>
      </c>
      <c r="E937" s="200" t="s">
        <v>19</v>
      </c>
      <c r="F937" s="201" t="s">
        <v>1571</v>
      </c>
      <c r="G937" s="199"/>
      <c r="H937" s="202">
        <v>34.82</v>
      </c>
      <c r="I937" s="203"/>
      <c r="J937" s="199"/>
      <c r="K937" s="199"/>
      <c r="L937" s="204"/>
      <c r="M937" s="205"/>
      <c r="N937" s="206"/>
      <c r="O937" s="206"/>
      <c r="P937" s="206"/>
      <c r="Q937" s="206"/>
      <c r="R937" s="206"/>
      <c r="S937" s="206"/>
      <c r="T937" s="207"/>
      <c r="AT937" s="208" t="s">
        <v>168</v>
      </c>
      <c r="AU937" s="208" t="s">
        <v>84</v>
      </c>
      <c r="AV937" s="12" t="s">
        <v>84</v>
      </c>
      <c r="AW937" s="12" t="s">
        <v>35</v>
      </c>
      <c r="AX937" s="12" t="s">
        <v>82</v>
      </c>
      <c r="AY937" s="208" t="s">
        <v>148</v>
      </c>
    </row>
    <row r="938" spans="2:65" s="1" customFormat="1" ht="16.5" customHeight="1">
      <c r="B938" s="33"/>
      <c r="C938" s="173" t="s">
        <v>1576</v>
      </c>
      <c r="D938" s="173" t="s">
        <v>151</v>
      </c>
      <c r="E938" s="174" t="s">
        <v>1577</v>
      </c>
      <c r="F938" s="175" t="s">
        <v>1578</v>
      </c>
      <c r="G938" s="176" t="s">
        <v>179</v>
      </c>
      <c r="H938" s="177">
        <v>34.82</v>
      </c>
      <c r="I938" s="178"/>
      <c r="J938" s="179">
        <f>ROUND(I938*H938,2)</f>
        <v>0</v>
      </c>
      <c r="K938" s="175" t="s">
        <v>19</v>
      </c>
      <c r="L938" s="37"/>
      <c r="M938" s="180" t="s">
        <v>19</v>
      </c>
      <c r="N938" s="181" t="s">
        <v>45</v>
      </c>
      <c r="O938" s="59"/>
      <c r="P938" s="182">
        <f>O938*H938</f>
        <v>0</v>
      </c>
      <c r="Q938" s="182">
        <v>2.5999999999999998E-4</v>
      </c>
      <c r="R938" s="182">
        <f>Q938*H938</f>
        <v>9.0531999999999991E-3</v>
      </c>
      <c r="S938" s="182">
        <v>0</v>
      </c>
      <c r="T938" s="183">
        <f>S938*H938</f>
        <v>0</v>
      </c>
      <c r="AR938" s="16" t="s">
        <v>247</v>
      </c>
      <c r="AT938" s="16" t="s">
        <v>151</v>
      </c>
      <c r="AU938" s="16" t="s">
        <v>84</v>
      </c>
      <c r="AY938" s="16" t="s">
        <v>148</v>
      </c>
      <c r="BE938" s="184">
        <f>IF(N938="základní",J938,0)</f>
        <v>0</v>
      </c>
      <c r="BF938" s="184">
        <f>IF(N938="snížená",J938,0)</f>
        <v>0</v>
      </c>
      <c r="BG938" s="184">
        <f>IF(N938="zákl. přenesená",J938,0)</f>
        <v>0</v>
      </c>
      <c r="BH938" s="184">
        <f>IF(N938="sníž. přenesená",J938,0)</f>
        <v>0</v>
      </c>
      <c r="BI938" s="184">
        <f>IF(N938="nulová",J938,0)</f>
        <v>0</v>
      </c>
      <c r="BJ938" s="16" t="s">
        <v>82</v>
      </c>
      <c r="BK938" s="184">
        <f>ROUND(I938*H938,2)</f>
        <v>0</v>
      </c>
      <c r="BL938" s="16" t="s">
        <v>247</v>
      </c>
      <c r="BM938" s="16" t="s">
        <v>1579</v>
      </c>
    </row>
    <row r="939" spans="2:65" s="11" customFormat="1" ht="11.25">
      <c r="B939" s="188"/>
      <c r="C939" s="189"/>
      <c r="D939" s="185" t="s">
        <v>168</v>
      </c>
      <c r="E939" s="190" t="s">
        <v>19</v>
      </c>
      <c r="F939" s="191" t="s">
        <v>1570</v>
      </c>
      <c r="G939" s="189"/>
      <c r="H939" s="190" t="s">
        <v>19</v>
      </c>
      <c r="I939" s="192"/>
      <c r="J939" s="189"/>
      <c r="K939" s="189"/>
      <c r="L939" s="193"/>
      <c r="M939" s="194"/>
      <c r="N939" s="195"/>
      <c r="O939" s="195"/>
      <c r="P939" s="195"/>
      <c r="Q939" s="195"/>
      <c r="R939" s="195"/>
      <c r="S939" s="195"/>
      <c r="T939" s="196"/>
      <c r="AT939" s="197" t="s">
        <v>168</v>
      </c>
      <c r="AU939" s="197" t="s">
        <v>84</v>
      </c>
      <c r="AV939" s="11" t="s">
        <v>82</v>
      </c>
      <c r="AW939" s="11" t="s">
        <v>35</v>
      </c>
      <c r="AX939" s="11" t="s">
        <v>74</v>
      </c>
      <c r="AY939" s="197" t="s">
        <v>148</v>
      </c>
    </row>
    <row r="940" spans="2:65" s="12" customFormat="1" ht="11.25">
      <c r="B940" s="198"/>
      <c r="C940" s="199"/>
      <c r="D940" s="185" t="s">
        <v>168</v>
      </c>
      <c r="E940" s="200" t="s">
        <v>19</v>
      </c>
      <c r="F940" s="201" t="s">
        <v>1571</v>
      </c>
      <c r="G940" s="199"/>
      <c r="H940" s="202">
        <v>34.82</v>
      </c>
      <c r="I940" s="203"/>
      <c r="J940" s="199"/>
      <c r="K940" s="199"/>
      <c r="L940" s="204"/>
      <c r="M940" s="205"/>
      <c r="N940" s="206"/>
      <c r="O940" s="206"/>
      <c r="P940" s="206"/>
      <c r="Q940" s="206"/>
      <c r="R940" s="206"/>
      <c r="S940" s="206"/>
      <c r="T940" s="207"/>
      <c r="AT940" s="208" t="s">
        <v>168</v>
      </c>
      <c r="AU940" s="208" t="s">
        <v>84</v>
      </c>
      <c r="AV940" s="12" t="s">
        <v>84</v>
      </c>
      <c r="AW940" s="12" t="s">
        <v>35</v>
      </c>
      <c r="AX940" s="12" t="s">
        <v>82</v>
      </c>
      <c r="AY940" s="208" t="s">
        <v>148</v>
      </c>
    </row>
    <row r="941" spans="2:65" s="1" customFormat="1" ht="22.5" customHeight="1">
      <c r="B941" s="33"/>
      <c r="C941" s="173" t="s">
        <v>1580</v>
      </c>
      <c r="D941" s="173" t="s">
        <v>151</v>
      </c>
      <c r="E941" s="174" t="s">
        <v>1581</v>
      </c>
      <c r="F941" s="175" t="s">
        <v>1582</v>
      </c>
      <c r="G941" s="176" t="s">
        <v>159</v>
      </c>
      <c r="H941" s="177">
        <v>50</v>
      </c>
      <c r="I941" s="178"/>
      <c r="J941" s="179">
        <f>ROUND(I941*H941,2)</f>
        <v>0</v>
      </c>
      <c r="K941" s="175" t="s">
        <v>160</v>
      </c>
      <c r="L941" s="37"/>
      <c r="M941" s="180" t="s">
        <v>19</v>
      </c>
      <c r="N941" s="181" t="s">
        <v>45</v>
      </c>
      <c r="O941" s="59"/>
      <c r="P941" s="182">
        <f>O941*H941</f>
        <v>0</v>
      </c>
      <c r="Q941" s="182">
        <v>7.28E-3</v>
      </c>
      <c r="R941" s="182">
        <f>Q941*H941</f>
        <v>0.36399999999999999</v>
      </c>
      <c r="S941" s="182">
        <v>0</v>
      </c>
      <c r="T941" s="183">
        <f>S941*H941</f>
        <v>0</v>
      </c>
      <c r="AR941" s="16" t="s">
        <v>247</v>
      </c>
      <c r="AT941" s="16" t="s">
        <v>151</v>
      </c>
      <c r="AU941" s="16" t="s">
        <v>84</v>
      </c>
      <c r="AY941" s="16" t="s">
        <v>148</v>
      </c>
      <c r="BE941" s="184">
        <f>IF(N941="základní",J941,0)</f>
        <v>0</v>
      </c>
      <c r="BF941" s="184">
        <f>IF(N941="snížená",J941,0)</f>
        <v>0</v>
      </c>
      <c r="BG941" s="184">
        <f>IF(N941="zákl. přenesená",J941,0)</f>
        <v>0</v>
      </c>
      <c r="BH941" s="184">
        <f>IF(N941="sníž. přenesená",J941,0)</f>
        <v>0</v>
      </c>
      <c r="BI941" s="184">
        <f>IF(N941="nulová",J941,0)</f>
        <v>0</v>
      </c>
      <c r="BJ941" s="16" t="s">
        <v>82</v>
      </c>
      <c r="BK941" s="184">
        <f>ROUND(I941*H941,2)</f>
        <v>0</v>
      </c>
      <c r="BL941" s="16" t="s">
        <v>247</v>
      </c>
      <c r="BM941" s="16" t="s">
        <v>1583</v>
      </c>
    </row>
    <row r="942" spans="2:65" s="1" customFormat="1" ht="19.5">
      <c r="B942" s="33"/>
      <c r="C942" s="34"/>
      <c r="D942" s="185" t="s">
        <v>162</v>
      </c>
      <c r="E942" s="34"/>
      <c r="F942" s="186" t="s">
        <v>1584</v>
      </c>
      <c r="G942" s="34"/>
      <c r="H942" s="34"/>
      <c r="I942" s="102"/>
      <c r="J942" s="34"/>
      <c r="K942" s="34"/>
      <c r="L942" s="37"/>
      <c r="M942" s="187"/>
      <c r="N942" s="59"/>
      <c r="O942" s="59"/>
      <c r="P942" s="59"/>
      <c r="Q942" s="59"/>
      <c r="R942" s="59"/>
      <c r="S942" s="59"/>
      <c r="T942" s="60"/>
      <c r="AT942" s="16" t="s">
        <v>162</v>
      </c>
      <c r="AU942" s="16" t="s">
        <v>84</v>
      </c>
    </row>
    <row r="943" spans="2:65" s="1" customFormat="1" ht="16.5" customHeight="1">
      <c r="B943" s="33"/>
      <c r="C943" s="173" t="s">
        <v>1585</v>
      </c>
      <c r="D943" s="173" t="s">
        <v>151</v>
      </c>
      <c r="E943" s="174" t="s">
        <v>1586</v>
      </c>
      <c r="F943" s="175" t="s">
        <v>1587</v>
      </c>
      <c r="G943" s="176" t="s">
        <v>179</v>
      </c>
      <c r="H943" s="177">
        <v>544.12</v>
      </c>
      <c r="I943" s="178"/>
      <c r="J943" s="179">
        <f>ROUND(I943*H943,2)</f>
        <v>0</v>
      </c>
      <c r="K943" s="175" t="s">
        <v>160</v>
      </c>
      <c r="L943" s="37"/>
      <c r="M943" s="180" t="s">
        <v>19</v>
      </c>
      <c r="N943" s="181" t="s">
        <v>45</v>
      </c>
      <c r="O943" s="59"/>
      <c r="P943" s="182">
        <f>O943*H943</f>
        <v>0</v>
      </c>
      <c r="Q943" s="182">
        <v>6.0000000000000002E-5</v>
      </c>
      <c r="R943" s="182">
        <f>Q943*H943</f>
        <v>3.2647200000000001E-2</v>
      </c>
      <c r="S943" s="182">
        <v>0</v>
      </c>
      <c r="T943" s="183">
        <f>S943*H943</f>
        <v>0</v>
      </c>
      <c r="AR943" s="16" t="s">
        <v>247</v>
      </c>
      <c r="AT943" s="16" t="s">
        <v>151</v>
      </c>
      <c r="AU943" s="16" t="s">
        <v>84</v>
      </c>
      <c r="AY943" s="16" t="s">
        <v>148</v>
      </c>
      <c r="BE943" s="184">
        <f>IF(N943="základní",J943,0)</f>
        <v>0</v>
      </c>
      <c r="BF943" s="184">
        <f>IF(N943="snížená",J943,0)</f>
        <v>0</v>
      </c>
      <c r="BG943" s="184">
        <f>IF(N943="zákl. přenesená",J943,0)</f>
        <v>0</v>
      </c>
      <c r="BH943" s="184">
        <f>IF(N943="sníž. přenesená",J943,0)</f>
        <v>0</v>
      </c>
      <c r="BI943" s="184">
        <f>IF(N943="nulová",J943,0)</f>
        <v>0</v>
      </c>
      <c r="BJ943" s="16" t="s">
        <v>82</v>
      </c>
      <c r="BK943" s="184">
        <f>ROUND(I943*H943,2)</f>
        <v>0</v>
      </c>
      <c r="BL943" s="16" t="s">
        <v>247</v>
      </c>
      <c r="BM943" s="16" t="s">
        <v>1588</v>
      </c>
    </row>
    <row r="944" spans="2:65" s="11" customFormat="1" ht="11.25">
      <c r="B944" s="188"/>
      <c r="C944" s="189"/>
      <c r="D944" s="185" t="s">
        <v>168</v>
      </c>
      <c r="E944" s="190" t="s">
        <v>19</v>
      </c>
      <c r="F944" s="191" t="s">
        <v>1589</v>
      </c>
      <c r="G944" s="189"/>
      <c r="H944" s="190" t="s">
        <v>19</v>
      </c>
      <c r="I944" s="192"/>
      <c r="J944" s="189"/>
      <c r="K944" s="189"/>
      <c r="L944" s="193"/>
      <c r="M944" s="194"/>
      <c r="N944" s="195"/>
      <c r="O944" s="195"/>
      <c r="P944" s="195"/>
      <c r="Q944" s="195"/>
      <c r="R944" s="195"/>
      <c r="S944" s="195"/>
      <c r="T944" s="196"/>
      <c r="AT944" s="197" t="s">
        <v>168</v>
      </c>
      <c r="AU944" s="197" t="s">
        <v>84</v>
      </c>
      <c r="AV944" s="11" t="s">
        <v>82</v>
      </c>
      <c r="AW944" s="11" t="s">
        <v>35</v>
      </c>
      <c r="AX944" s="11" t="s">
        <v>74</v>
      </c>
      <c r="AY944" s="197" t="s">
        <v>148</v>
      </c>
    </row>
    <row r="945" spans="2:65" s="12" customFormat="1" ht="11.25">
      <c r="B945" s="198"/>
      <c r="C945" s="199"/>
      <c r="D945" s="185" t="s">
        <v>168</v>
      </c>
      <c r="E945" s="200" t="s">
        <v>19</v>
      </c>
      <c r="F945" s="201" t="s">
        <v>1590</v>
      </c>
      <c r="G945" s="199"/>
      <c r="H945" s="202">
        <v>544.12</v>
      </c>
      <c r="I945" s="203"/>
      <c r="J945" s="199"/>
      <c r="K945" s="199"/>
      <c r="L945" s="204"/>
      <c r="M945" s="205"/>
      <c r="N945" s="206"/>
      <c r="O945" s="206"/>
      <c r="P945" s="206"/>
      <c r="Q945" s="206"/>
      <c r="R945" s="206"/>
      <c r="S945" s="206"/>
      <c r="T945" s="207"/>
      <c r="AT945" s="208" t="s">
        <v>168</v>
      </c>
      <c r="AU945" s="208" t="s">
        <v>84</v>
      </c>
      <c r="AV945" s="12" t="s">
        <v>84</v>
      </c>
      <c r="AW945" s="12" t="s">
        <v>35</v>
      </c>
      <c r="AX945" s="12" t="s">
        <v>82</v>
      </c>
      <c r="AY945" s="208" t="s">
        <v>148</v>
      </c>
    </row>
    <row r="946" spans="2:65" s="1" customFormat="1" ht="22.5" customHeight="1">
      <c r="B946" s="33"/>
      <c r="C946" s="173" t="s">
        <v>1591</v>
      </c>
      <c r="D946" s="173" t="s">
        <v>151</v>
      </c>
      <c r="E946" s="174" t="s">
        <v>1592</v>
      </c>
      <c r="F946" s="175" t="s">
        <v>1593</v>
      </c>
      <c r="G946" s="176" t="s">
        <v>188</v>
      </c>
      <c r="H946" s="177">
        <v>0.52800000000000002</v>
      </c>
      <c r="I946" s="178"/>
      <c r="J946" s="179">
        <f>ROUND(I946*H946,2)</f>
        <v>0</v>
      </c>
      <c r="K946" s="175" t="s">
        <v>160</v>
      </c>
      <c r="L946" s="37"/>
      <c r="M946" s="180" t="s">
        <v>19</v>
      </c>
      <c r="N946" s="181" t="s">
        <v>45</v>
      </c>
      <c r="O946" s="59"/>
      <c r="P946" s="182">
        <f>O946*H946</f>
        <v>0</v>
      </c>
      <c r="Q946" s="182">
        <v>0</v>
      </c>
      <c r="R946" s="182">
        <f>Q946*H946</f>
        <v>0</v>
      </c>
      <c r="S946" s="182">
        <v>0</v>
      </c>
      <c r="T946" s="183">
        <f>S946*H946</f>
        <v>0</v>
      </c>
      <c r="AR946" s="16" t="s">
        <v>247</v>
      </c>
      <c r="AT946" s="16" t="s">
        <v>151</v>
      </c>
      <c r="AU946" s="16" t="s">
        <v>84</v>
      </c>
      <c r="AY946" s="16" t="s">
        <v>148</v>
      </c>
      <c r="BE946" s="184">
        <f>IF(N946="základní",J946,0)</f>
        <v>0</v>
      </c>
      <c r="BF946" s="184">
        <f>IF(N946="snížená",J946,0)</f>
        <v>0</v>
      </c>
      <c r="BG946" s="184">
        <f>IF(N946="zákl. přenesená",J946,0)</f>
        <v>0</v>
      </c>
      <c r="BH946" s="184">
        <f>IF(N946="sníž. přenesená",J946,0)</f>
        <v>0</v>
      </c>
      <c r="BI946" s="184">
        <f>IF(N946="nulová",J946,0)</f>
        <v>0</v>
      </c>
      <c r="BJ946" s="16" t="s">
        <v>82</v>
      </c>
      <c r="BK946" s="184">
        <f>ROUND(I946*H946,2)</f>
        <v>0</v>
      </c>
      <c r="BL946" s="16" t="s">
        <v>247</v>
      </c>
      <c r="BM946" s="16" t="s">
        <v>1594</v>
      </c>
    </row>
    <row r="947" spans="2:65" s="1" customFormat="1" ht="78">
      <c r="B947" s="33"/>
      <c r="C947" s="34"/>
      <c r="D947" s="185" t="s">
        <v>181</v>
      </c>
      <c r="E947" s="34"/>
      <c r="F947" s="186" t="s">
        <v>1480</v>
      </c>
      <c r="G947" s="34"/>
      <c r="H947" s="34"/>
      <c r="I947" s="102"/>
      <c r="J947" s="34"/>
      <c r="K947" s="34"/>
      <c r="L947" s="37"/>
      <c r="M947" s="187"/>
      <c r="N947" s="59"/>
      <c r="O947" s="59"/>
      <c r="P947" s="59"/>
      <c r="Q947" s="59"/>
      <c r="R947" s="59"/>
      <c r="S947" s="59"/>
      <c r="T947" s="60"/>
      <c r="AT947" s="16" t="s">
        <v>181</v>
      </c>
      <c r="AU947" s="16" t="s">
        <v>84</v>
      </c>
    </row>
    <row r="948" spans="2:65" s="10" customFormat="1" ht="22.9" customHeight="1">
      <c r="B948" s="157"/>
      <c r="C948" s="158"/>
      <c r="D948" s="159" t="s">
        <v>73</v>
      </c>
      <c r="E948" s="171" t="s">
        <v>1595</v>
      </c>
      <c r="F948" s="171" t="s">
        <v>1596</v>
      </c>
      <c r="G948" s="158"/>
      <c r="H948" s="158"/>
      <c r="I948" s="161"/>
      <c r="J948" s="172">
        <f>BK948</f>
        <v>0</v>
      </c>
      <c r="K948" s="158"/>
      <c r="L948" s="163"/>
      <c r="M948" s="164"/>
      <c r="N948" s="165"/>
      <c r="O948" s="165"/>
      <c r="P948" s="166">
        <f>SUM(P949:P993)</f>
        <v>0</v>
      </c>
      <c r="Q948" s="165"/>
      <c r="R948" s="166">
        <f>SUM(R949:R993)</f>
        <v>0.23620722</v>
      </c>
      <c r="S948" s="165"/>
      <c r="T948" s="167">
        <f>SUM(T949:T993)</f>
        <v>0</v>
      </c>
      <c r="AR948" s="168" t="s">
        <v>84</v>
      </c>
      <c r="AT948" s="169" t="s">
        <v>73</v>
      </c>
      <c r="AU948" s="169" t="s">
        <v>82</v>
      </c>
      <c r="AY948" s="168" t="s">
        <v>148</v>
      </c>
      <c r="BK948" s="170">
        <f>SUM(BK949:BK993)</f>
        <v>0</v>
      </c>
    </row>
    <row r="949" spans="2:65" s="1" customFormat="1" ht="16.5" customHeight="1">
      <c r="B949" s="33"/>
      <c r="C949" s="173" t="s">
        <v>1597</v>
      </c>
      <c r="D949" s="173" t="s">
        <v>151</v>
      </c>
      <c r="E949" s="174" t="s">
        <v>1598</v>
      </c>
      <c r="F949" s="175" t="s">
        <v>1599</v>
      </c>
      <c r="G949" s="176" t="s">
        <v>159</v>
      </c>
      <c r="H949" s="177">
        <v>6</v>
      </c>
      <c r="I949" s="178"/>
      <c r="J949" s="179">
        <f>ROUND(I949*H949,2)</f>
        <v>0</v>
      </c>
      <c r="K949" s="175" t="s">
        <v>19</v>
      </c>
      <c r="L949" s="37"/>
      <c r="M949" s="180" t="s">
        <v>19</v>
      </c>
      <c r="N949" s="181" t="s">
        <v>45</v>
      </c>
      <c r="O949" s="59"/>
      <c r="P949" s="182">
        <f>O949*H949</f>
        <v>0</v>
      </c>
      <c r="Q949" s="182">
        <v>0</v>
      </c>
      <c r="R949" s="182">
        <f>Q949*H949</f>
        <v>0</v>
      </c>
      <c r="S949" s="182">
        <v>0</v>
      </c>
      <c r="T949" s="183">
        <f>S949*H949</f>
        <v>0</v>
      </c>
      <c r="AR949" s="16" t="s">
        <v>247</v>
      </c>
      <c r="AT949" s="16" t="s">
        <v>151</v>
      </c>
      <c r="AU949" s="16" t="s">
        <v>84</v>
      </c>
      <c r="AY949" s="16" t="s">
        <v>148</v>
      </c>
      <c r="BE949" s="184">
        <f>IF(N949="základní",J949,0)</f>
        <v>0</v>
      </c>
      <c r="BF949" s="184">
        <f>IF(N949="snížená",J949,0)</f>
        <v>0</v>
      </c>
      <c r="BG949" s="184">
        <f>IF(N949="zákl. přenesená",J949,0)</f>
        <v>0</v>
      </c>
      <c r="BH949" s="184">
        <f>IF(N949="sníž. přenesená",J949,0)</f>
        <v>0</v>
      </c>
      <c r="BI949" s="184">
        <f>IF(N949="nulová",J949,0)</f>
        <v>0</v>
      </c>
      <c r="BJ949" s="16" t="s">
        <v>82</v>
      </c>
      <c r="BK949" s="184">
        <f>ROUND(I949*H949,2)</f>
        <v>0</v>
      </c>
      <c r="BL949" s="16" t="s">
        <v>247</v>
      </c>
      <c r="BM949" s="16" t="s">
        <v>1600</v>
      </c>
    </row>
    <row r="950" spans="2:65" s="1" customFormat="1" ht="19.5">
      <c r="B950" s="33"/>
      <c r="C950" s="34"/>
      <c r="D950" s="185" t="s">
        <v>162</v>
      </c>
      <c r="E950" s="34"/>
      <c r="F950" s="186" t="s">
        <v>1601</v>
      </c>
      <c r="G950" s="34"/>
      <c r="H950" s="34"/>
      <c r="I950" s="102"/>
      <c r="J950" s="34"/>
      <c r="K950" s="34"/>
      <c r="L950" s="37"/>
      <c r="M950" s="187"/>
      <c r="N950" s="59"/>
      <c r="O950" s="59"/>
      <c r="P950" s="59"/>
      <c r="Q950" s="59"/>
      <c r="R950" s="59"/>
      <c r="S950" s="59"/>
      <c r="T950" s="60"/>
      <c r="AT950" s="16" t="s">
        <v>162</v>
      </c>
      <c r="AU950" s="16" t="s">
        <v>84</v>
      </c>
    </row>
    <row r="951" spans="2:65" s="1" customFormat="1" ht="16.5" customHeight="1">
      <c r="B951" s="33"/>
      <c r="C951" s="173" t="s">
        <v>1602</v>
      </c>
      <c r="D951" s="173" t="s">
        <v>151</v>
      </c>
      <c r="E951" s="174" t="s">
        <v>1603</v>
      </c>
      <c r="F951" s="175" t="s">
        <v>1604</v>
      </c>
      <c r="G951" s="176" t="s">
        <v>179</v>
      </c>
      <c r="H951" s="177">
        <v>676.06</v>
      </c>
      <c r="I951" s="178"/>
      <c r="J951" s="179">
        <f>ROUND(I951*H951,2)</f>
        <v>0</v>
      </c>
      <c r="K951" s="175" t="s">
        <v>160</v>
      </c>
      <c r="L951" s="37"/>
      <c r="M951" s="180" t="s">
        <v>19</v>
      </c>
      <c r="N951" s="181" t="s">
        <v>45</v>
      </c>
      <c r="O951" s="59"/>
      <c r="P951" s="182">
        <f>O951*H951</f>
        <v>0</v>
      </c>
      <c r="Q951" s="182">
        <v>0</v>
      </c>
      <c r="R951" s="182">
        <f>Q951*H951</f>
        <v>0</v>
      </c>
      <c r="S951" s="182">
        <v>0</v>
      </c>
      <c r="T951" s="183">
        <f>S951*H951</f>
        <v>0</v>
      </c>
      <c r="AR951" s="16" t="s">
        <v>247</v>
      </c>
      <c r="AT951" s="16" t="s">
        <v>151</v>
      </c>
      <c r="AU951" s="16" t="s">
        <v>84</v>
      </c>
      <c r="AY951" s="16" t="s">
        <v>148</v>
      </c>
      <c r="BE951" s="184">
        <f>IF(N951="základní",J951,0)</f>
        <v>0</v>
      </c>
      <c r="BF951" s="184">
        <f>IF(N951="snížená",J951,0)</f>
        <v>0</v>
      </c>
      <c r="BG951" s="184">
        <f>IF(N951="zákl. přenesená",J951,0)</f>
        <v>0</v>
      </c>
      <c r="BH951" s="184">
        <f>IF(N951="sníž. přenesená",J951,0)</f>
        <v>0</v>
      </c>
      <c r="BI951" s="184">
        <f>IF(N951="nulová",J951,0)</f>
        <v>0</v>
      </c>
      <c r="BJ951" s="16" t="s">
        <v>82</v>
      </c>
      <c r="BK951" s="184">
        <f>ROUND(I951*H951,2)</f>
        <v>0</v>
      </c>
      <c r="BL951" s="16" t="s">
        <v>247</v>
      </c>
      <c r="BM951" s="16" t="s">
        <v>1605</v>
      </c>
    </row>
    <row r="952" spans="2:65" s="1" customFormat="1" ht="29.25">
      <c r="B952" s="33"/>
      <c r="C952" s="34"/>
      <c r="D952" s="185" t="s">
        <v>181</v>
      </c>
      <c r="E952" s="34"/>
      <c r="F952" s="186" t="s">
        <v>1606</v>
      </c>
      <c r="G952" s="34"/>
      <c r="H952" s="34"/>
      <c r="I952" s="102"/>
      <c r="J952" s="34"/>
      <c r="K952" s="34"/>
      <c r="L952" s="37"/>
      <c r="M952" s="187"/>
      <c r="N952" s="59"/>
      <c r="O952" s="59"/>
      <c r="P952" s="59"/>
      <c r="Q952" s="59"/>
      <c r="R952" s="59"/>
      <c r="S952" s="59"/>
      <c r="T952" s="60"/>
      <c r="AT952" s="16" t="s">
        <v>181</v>
      </c>
      <c r="AU952" s="16" t="s">
        <v>84</v>
      </c>
    </row>
    <row r="953" spans="2:65" s="11" customFormat="1" ht="11.25">
      <c r="B953" s="188"/>
      <c r="C953" s="189"/>
      <c r="D953" s="185" t="s">
        <v>168</v>
      </c>
      <c r="E953" s="190" t="s">
        <v>19</v>
      </c>
      <c r="F953" s="191" t="s">
        <v>1607</v>
      </c>
      <c r="G953" s="189"/>
      <c r="H953" s="190" t="s">
        <v>19</v>
      </c>
      <c r="I953" s="192"/>
      <c r="J953" s="189"/>
      <c r="K953" s="189"/>
      <c r="L953" s="193"/>
      <c r="M953" s="194"/>
      <c r="N953" s="195"/>
      <c r="O953" s="195"/>
      <c r="P953" s="195"/>
      <c r="Q953" s="195"/>
      <c r="R953" s="195"/>
      <c r="S953" s="195"/>
      <c r="T953" s="196"/>
      <c r="AT953" s="197" t="s">
        <v>168</v>
      </c>
      <c r="AU953" s="197" t="s">
        <v>84</v>
      </c>
      <c r="AV953" s="11" t="s">
        <v>82</v>
      </c>
      <c r="AW953" s="11" t="s">
        <v>35</v>
      </c>
      <c r="AX953" s="11" t="s">
        <v>74</v>
      </c>
      <c r="AY953" s="197" t="s">
        <v>148</v>
      </c>
    </row>
    <row r="954" spans="2:65" s="12" customFormat="1" ht="11.25">
      <c r="B954" s="198"/>
      <c r="C954" s="199"/>
      <c r="D954" s="185" t="s">
        <v>168</v>
      </c>
      <c r="E954" s="200" t="s">
        <v>19</v>
      </c>
      <c r="F954" s="201" t="s">
        <v>1608</v>
      </c>
      <c r="G954" s="199"/>
      <c r="H954" s="202">
        <v>676.06</v>
      </c>
      <c r="I954" s="203"/>
      <c r="J954" s="199"/>
      <c r="K954" s="199"/>
      <c r="L954" s="204"/>
      <c r="M954" s="205"/>
      <c r="N954" s="206"/>
      <c r="O954" s="206"/>
      <c r="P954" s="206"/>
      <c r="Q954" s="206"/>
      <c r="R954" s="206"/>
      <c r="S954" s="206"/>
      <c r="T954" s="207"/>
      <c r="AT954" s="208" t="s">
        <v>168</v>
      </c>
      <c r="AU954" s="208" t="s">
        <v>84</v>
      </c>
      <c r="AV954" s="12" t="s">
        <v>84</v>
      </c>
      <c r="AW954" s="12" t="s">
        <v>35</v>
      </c>
      <c r="AX954" s="12" t="s">
        <v>82</v>
      </c>
      <c r="AY954" s="208" t="s">
        <v>148</v>
      </c>
    </row>
    <row r="955" spans="2:65" s="1" customFormat="1" ht="16.5" customHeight="1">
      <c r="B955" s="33"/>
      <c r="C955" s="220" t="s">
        <v>1609</v>
      </c>
      <c r="D955" s="220" t="s">
        <v>491</v>
      </c>
      <c r="E955" s="221" t="s">
        <v>1610</v>
      </c>
      <c r="F955" s="222" t="s">
        <v>1611</v>
      </c>
      <c r="G955" s="223" t="s">
        <v>179</v>
      </c>
      <c r="H955" s="224">
        <v>709.86300000000006</v>
      </c>
      <c r="I955" s="225"/>
      <c r="J955" s="226">
        <f>ROUND(I955*H955,2)</f>
        <v>0</v>
      </c>
      <c r="K955" s="222" t="s">
        <v>160</v>
      </c>
      <c r="L955" s="227"/>
      <c r="M955" s="228" t="s">
        <v>19</v>
      </c>
      <c r="N955" s="229" t="s">
        <v>45</v>
      </c>
      <c r="O955" s="59"/>
      <c r="P955" s="182">
        <f>O955*H955</f>
        <v>0</v>
      </c>
      <c r="Q955" s="182">
        <v>2.0000000000000001E-4</v>
      </c>
      <c r="R955" s="182">
        <f>Q955*H955</f>
        <v>0.1419726</v>
      </c>
      <c r="S955" s="182">
        <v>0</v>
      </c>
      <c r="T955" s="183">
        <f>S955*H955</f>
        <v>0</v>
      </c>
      <c r="AR955" s="16" t="s">
        <v>382</v>
      </c>
      <c r="AT955" s="16" t="s">
        <v>491</v>
      </c>
      <c r="AU955" s="16" t="s">
        <v>84</v>
      </c>
      <c r="AY955" s="16" t="s">
        <v>148</v>
      </c>
      <c r="BE955" s="184">
        <f>IF(N955="základní",J955,0)</f>
        <v>0</v>
      </c>
      <c r="BF955" s="184">
        <f>IF(N955="snížená",J955,0)</f>
        <v>0</v>
      </c>
      <c r="BG955" s="184">
        <f>IF(N955="zákl. přenesená",J955,0)</f>
        <v>0</v>
      </c>
      <c r="BH955" s="184">
        <f>IF(N955="sníž. přenesená",J955,0)</f>
        <v>0</v>
      </c>
      <c r="BI955" s="184">
        <f>IF(N955="nulová",J955,0)</f>
        <v>0</v>
      </c>
      <c r="BJ955" s="16" t="s">
        <v>82</v>
      </c>
      <c r="BK955" s="184">
        <f>ROUND(I955*H955,2)</f>
        <v>0</v>
      </c>
      <c r="BL955" s="16" t="s">
        <v>247</v>
      </c>
      <c r="BM955" s="16" t="s">
        <v>1612</v>
      </c>
    </row>
    <row r="956" spans="2:65" s="12" customFormat="1" ht="11.25">
      <c r="B956" s="198"/>
      <c r="C956" s="199"/>
      <c r="D956" s="185" t="s">
        <v>168</v>
      </c>
      <c r="E956" s="199"/>
      <c r="F956" s="201" t="s">
        <v>1613</v>
      </c>
      <c r="G956" s="199"/>
      <c r="H956" s="202">
        <v>709.86300000000006</v>
      </c>
      <c r="I956" s="203"/>
      <c r="J956" s="199"/>
      <c r="K956" s="199"/>
      <c r="L956" s="204"/>
      <c r="M956" s="205"/>
      <c r="N956" s="206"/>
      <c r="O956" s="206"/>
      <c r="P956" s="206"/>
      <c r="Q956" s="206"/>
      <c r="R956" s="206"/>
      <c r="S956" s="206"/>
      <c r="T956" s="207"/>
      <c r="AT956" s="208" t="s">
        <v>168</v>
      </c>
      <c r="AU956" s="208" t="s">
        <v>84</v>
      </c>
      <c r="AV956" s="12" t="s">
        <v>84</v>
      </c>
      <c r="AW956" s="12" t="s">
        <v>4</v>
      </c>
      <c r="AX956" s="12" t="s">
        <v>82</v>
      </c>
      <c r="AY956" s="208" t="s">
        <v>148</v>
      </c>
    </row>
    <row r="957" spans="2:65" s="1" customFormat="1" ht="16.5" customHeight="1">
      <c r="B957" s="33"/>
      <c r="C957" s="173" t="s">
        <v>1614</v>
      </c>
      <c r="D957" s="173" t="s">
        <v>151</v>
      </c>
      <c r="E957" s="174" t="s">
        <v>1615</v>
      </c>
      <c r="F957" s="175" t="s">
        <v>1616</v>
      </c>
      <c r="G957" s="176" t="s">
        <v>202</v>
      </c>
      <c r="H957" s="177">
        <v>104.72</v>
      </c>
      <c r="I957" s="178"/>
      <c r="J957" s="179">
        <f>ROUND(I957*H957,2)</f>
        <v>0</v>
      </c>
      <c r="K957" s="175" t="s">
        <v>160</v>
      </c>
      <c r="L957" s="37"/>
      <c r="M957" s="180" t="s">
        <v>19</v>
      </c>
      <c r="N957" s="181" t="s">
        <v>45</v>
      </c>
      <c r="O957" s="59"/>
      <c r="P957" s="182">
        <f>O957*H957</f>
        <v>0</v>
      </c>
      <c r="Q957" s="182">
        <v>0</v>
      </c>
      <c r="R957" s="182">
        <f>Q957*H957</f>
        <v>0</v>
      </c>
      <c r="S957" s="182">
        <v>0</v>
      </c>
      <c r="T957" s="183">
        <f>S957*H957</f>
        <v>0</v>
      </c>
      <c r="AR957" s="16" t="s">
        <v>247</v>
      </c>
      <c r="AT957" s="16" t="s">
        <v>151</v>
      </c>
      <c r="AU957" s="16" t="s">
        <v>84</v>
      </c>
      <c r="AY957" s="16" t="s">
        <v>148</v>
      </c>
      <c r="BE957" s="184">
        <f>IF(N957="základní",J957,0)</f>
        <v>0</v>
      </c>
      <c r="BF957" s="184">
        <f>IF(N957="snížená",J957,0)</f>
        <v>0</v>
      </c>
      <c r="BG957" s="184">
        <f>IF(N957="zákl. přenesená",J957,0)</f>
        <v>0</v>
      </c>
      <c r="BH957" s="184">
        <f>IF(N957="sníž. přenesená",J957,0)</f>
        <v>0</v>
      </c>
      <c r="BI957" s="184">
        <f>IF(N957="nulová",J957,0)</f>
        <v>0</v>
      </c>
      <c r="BJ957" s="16" t="s">
        <v>82</v>
      </c>
      <c r="BK957" s="184">
        <f>ROUND(I957*H957,2)</f>
        <v>0</v>
      </c>
      <c r="BL957" s="16" t="s">
        <v>247</v>
      </c>
      <c r="BM957" s="16" t="s">
        <v>1617</v>
      </c>
    </row>
    <row r="958" spans="2:65" s="1" customFormat="1" ht="29.25">
      <c r="B958" s="33"/>
      <c r="C958" s="34"/>
      <c r="D958" s="185" t="s">
        <v>181</v>
      </c>
      <c r="E958" s="34"/>
      <c r="F958" s="186" t="s">
        <v>1606</v>
      </c>
      <c r="G958" s="34"/>
      <c r="H958" s="34"/>
      <c r="I958" s="102"/>
      <c r="J958" s="34"/>
      <c r="K958" s="34"/>
      <c r="L958" s="37"/>
      <c r="M958" s="187"/>
      <c r="N958" s="59"/>
      <c r="O958" s="59"/>
      <c r="P958" s="59"/>
      <c r="Q958" s="59"/>
      <c r="R958" s="59"/>
      <c r="S958" s="59"/>
      <c r="T958" s="60"/>
      <c r="AT958" s="16" t="s">
        <v>181</v>
      </c>
      <c r="AU958" s="16" t="s">
        <v>84</v>
      </c>
    </row>
    <row r="959" spans="2:65" s="11" customFormat="1" ht="11.25">
      <c r="B959" s="188"/>
      <c r="C959" s="189"/>
      <c r="D959" s="185" t="s">
        <v>168</v>
      </c>
      <c r="E959" s="190" t="s">
        <v>19</v>
      </c>
      <c r="F959" s="191" t="s">
        <v>1618</v>
      </c>
      <c r="G959" s="189"/>
      <c r="H959" s="190" t="s">
        <v>19</v>
      </c>
      <c r="I959" s="192"/>
      <c r="J959" s="189"/>
      <c r="K959" s="189"/>
      <c r="L959" s="193"/>
      <c r="M959" s="194"/>
      <c r="N959" s="195"/>
      <c r="O959" s="195"/>
      <c r="P959" s="195"/>
      <c r="Q959" s="195"/>
      <c r="R959" s="195"/>
      <c r="S959" s="195"/>
      <c r="T959" s="196"/>
      <c r="AT959" s="197" t="s">
        <v>168</v>
      </c>
      <c r="AU959" s="197" t="s">
        <v>84</v>
      </c>
      <c r="AV959" s="11" t="s">
        <v>82</v>
      </c>
      <c r="AW959" s="11" t="s">
        <v>35</v>
      </c>
      <c r="AX959" s="11" t="s">
        <v>74</v>
      </c>
      <c r="AY959" s="197" t="s">
        <v>148</v>
      </c>
    </row>
    <row r="960" spans="2:65" s="12" customFormat="1" ht="11.25">
      <c r="B960" s="198"/>
      <c r="C960" s="199"/>
      <c r="D960" s="185" t="s">
        <v>168</v>
      </c>
      <c r="E960" s="200" t="s">
        <v>19</v>
      </c>
      <c r="F960" s="201" t="s">
        <v>1619</v>
      </c>
      <c r="G960" s="199"/>
      <c r="H960" s="202">
        <v>8.9600000000000009</v>
      </c>
      <c r="I960" s="203"/>
      <c r="J960" s="199"/>
      <c r="K960" s="199"/>
      <c r="L960" s="204"/>
      <c r="M960" s="205"/>
      <c r="N960" s="206"/>
      <c r="O960" s="206"/>
      <c r="P960" s="206"/>
      <c r="Q960" s="206"/>
      <c r="R960" s="206"/>
      <c r="S960" s="206"/>
      <c r="T960" s="207"/>
      <c r="AT960" s="208" t="s">
        <v>168</v>
      </c>
      <c r="AU960" s="208" t="s">
        <v>84</v>
      </c>
      <c r="AV960" s="12" t="s">
        <v>84</v>
      </c>
      <c r="AW960" s="12" t="s">
        <v>35</v>
      </c>
      <c r="AX960" s="12" t="s">
        <v>74</v>
      </c>
      <c r="AY960" s="208" t="s">
        <v>148</v>
      </c>
    </row>
    <row r="961" spans="2:65" s="11" customFormat="1" ht="11.25">
      <c r="B961" s="188"/>
      <c r="C961" s="189"/>
      <c r="D961" s="185" t="s">
        <v>168</v>
      </c>
      <c r="E961" s="190" t="s">
        <v>19</v>
      </c>
      <c r="F961" s="191" t="s">
        <v>1620</v>
      </c>
      <c r="G961" s="189"/>
      <c r="H961" s="190" t="s">
        <v>19</v>
      </c>
      <c r="I961" s="192"/>
      <c r="J961" s="189"/>
      <c r="K961" s="189"/>
      <c r="L961" s="193"/>
      <c r="M961" s="194"/>
      <c r="N961" s="195"/>
      <c r="O961" s="195"/>
      <c r="P961" s="195"/>
      <c r="Q961" s="195"/>
      <c r="R961" s="195"/>
      <c r="S961" s="195"/>
      <c r="T961" s="196"/>
      <c r="AT961" s="197" t="s">
        <v>168</v>
      </c>
      <c r="AU961" s="197" t="s">
        <v>84</v>
      </c>
      <c r="AV961" s="11" t="s">
        <v>82</v>
      </c>
      <c r="AW961" s="11" t="s">
        <v>35</v>
      </c>
      <c r="AX961" s="11" t="s">
        <v>74</v>
      </c>
      <c r="AY961" s="197" t="s">
        <v>148</v>
      </c>
    </row>
    <row r="962" spans="2:65" s="12" customFormat="1" ht="11.25">
      <c r="B962" s="198"/>
      <c r="C962" s="199"/>
      <c r="D962" s="185" t="s">
        <v>168</v>
      </c>
      <c r="E962" s="200" t="s">
        <v>19</v>
      </c>
      <c r="F962" s="201" t="s">
        <v>1621</v>
      </c>
      <c r="G962" s="199"/>
      <c r="H962" s="202">
        <v>95.76</v>
      </c>
      <c r="I962" s="203"/>
      <c r="J962" s="199"/>
      <c r="K962" s="199"/>
      <c r="L962" s="204"/>
      <c r="M962" s="205"/>
      <c r="N962" s="206"/>
      <c r="O962" s="206"/>
      <c r="P962" s="206"/>
      <c r="Q962" s="206"/>
      <c r="R962" s="206"/>
      <c r="S962" s="206"/>
      <c r="T962" s="207"/>
      <c r="AT962" s="208" t="s">
        <v>168</v>
      </c>
      <c r="AU962" s="208" t="s">
        <v>84</v>
      </c>
      <c r="AV962" s="12" t="s">
        <v>84</v>
      </c>
      <c r="AW962" s="12" t="s">
        <v>35</v>
      </c>
      <c r="AX962" s="12" t="s">
        <v>74</v>
      </c>
      <c r="AY962" s="208" t="s">
        <v>148</v>
      </c>
    </row>
    <row r="963" spans="2:65" s="13" customFormat="1" ht="11.25">
      <c r="B963" s="209"/>
      <c r="C963" s="210"/>
      <c r="D963" s="185" t="s">
        <v>168</v>
      </c>
      <c r="E963" s="211" t="s">
        <v>19</v>
      </c>
      <c r="F963" s="212" t="s">
        <v>275</v>
      </c>
      <c r="G963" s="210"/>
      <c r="H963" s="213">
        <v>104.72</v>
      </c>
      <c r="I963" s="214"/>
      <c r="J963" s="210"/>
      <c r="K963" s="210"/>
      <c r="L963" s="215"/>
      <c r="M963" s="216"/>
      <c r="N963" s="217"/>
      <c r="O963" s="217"/>
      <c r="P963" s="217"/>
      <c r="Q963" s="217"/>
      <c r="R963" s="217"/>
      <c r="S963" s="217"/>
      <c r="T963" s="218"/>
      <c r="AT963" s="219" t="s">
        <v>168</v>
      </c>
      <c r="AU963" s="219" t="s">
        <v>84</v>
      </c>
      <c r="AV963" s="13" t="s">
        <v>155</v>
      </c>
      <c r="AW963" s="13" t="s">
        <v>35</v>
      </c>
      <c r="AX963" s="13" t="s">
        <v>82</v>
      </c>
      <c r="AY963" s="219" t="s">
        <v>148</v>
      </c>
    </row>
    <row r="964" spans="2:65" s="1" customFormat="1" ht="16.5" customHeight="1">
      <c r="B964" s="33"/>
      <c r="C964" s="220" t="s">
        <v>1622</v>
      </c>
      <c r="D964" s="220" t="s">
        <v>491</v>
      </c>
      <c r="E964" s="221" t="s">
        <v>1623</v>
      </c>
      <c r="F964" s="222" t="s">
        <v>1624</v>
      </c>
      <c r="G964" s="223" t="s">
        <v>179</v>
      </c>
      <c r="H964" s="224">
        <v>109.956</v>
      </c>
      <c r="I964" s="225"/>
      <c r="J964" s="226">
        <f>ROUND(I964*H964,2)</f>
        <v>0</v>
      </c>
      <c r="K964" s="222" t="s">
        <v>160</v>
      </c>
      <c r="L964" s="227"/>
      <c r="M964" s="228" t="s">
        <v>19</v>
      </c>
      <c r="N964" s="229" t="s">
        <v>45</v>
      </c>
      <c r="O964" s="59"/>
      <c r="P964" s="182">
        <f>O964*H964</f>
        <v>0</v>
      </c>
      <c r="Q964" s="182">
        <v>0</v>
      </c>
      <c r="R964" s="182">
        <f>Q964*H964</f>
        <v>0</v>
      </c>
      <c r="S964" s="182">
        <v>0</v>
      </c>
      <c r="T964" s="183">
        <f>S964*H964</f>
        <v>0</v>
      </c>
      <c r="AR964" s="16" t="s">
        <v>382</v>
      </c>
      <c r="AT964" s="16" t="s">
        <v>491</v>
      </c>
      <c r="AU964" s="16" t="s">
        <v>84</v>
      </c>
      <c r="AY964" s="16" t="s">
        <v>148</v>
      </c>
      <c r="BE964" s="184">
        <f>IF(N964="základní",J964,0)</f>
        <v>0</v>
      </c>
      <c r="BF964" s="184">
        <f>IF(N964="snížená",J964,0)</f>
        <v>0</v>
      </c>
      <c r="BG964" s="184">
        <f>IF(N964="zákl. přenesená",J964,0)</f>
        <v>0</v>
      </c>
      <c r="BH964" s="184">
        <f>IF(N964="sníž. přenesená",J964,0)</f>
        <v>0</v>
      </c>
      <c r="BI964" s="184">
        <f>IF(N964="nulová",J964,0)</f>
        <v>0</v>
      </c>
      <c r="BJ964" s="16" t="s">
        <v>82</v>
      </c>
      <c r="BK964" s="184">
        <f>ROUND(I964*H964,2)</f>
        <v>0</v>
      </c>
      <c r="BL964" s="16" t="s">
        <v>247</v>
      </c>
      <c r="BM964" s="16" t="s">
        <v>1625</v>
      </c>
    </row>
    <row r="965" spans="2:65" s="12" customFormat="1" ht="11.25">
      <c r="B965" s="198"/>
      <c r="C965" s="199"/>
      <c r="D965" s="185" t="s">
        <v>168</v>
      </c>
      <c r="E965" s="199"/>
      <c r="F965" s="201" t="s">
        <v>1626</v>
      </c>
      <c r="G965" s="199"/>
      <c r="H965" s="202">
        <v>109.956</v>
      </c>
      <c r="I965" s="203"/>
      <c r="J965" s="199"/>
      <c r="K965" s="199"/>
      <c r="L965" s="204"/>
      <c r="M965" s="205"/>
      <c r="N965" s="206"/>
      <c r="O965" s="206"/>
      <c r="P965" s="206"/>
      <c r="Q965" s="206"/>
      <c r="R965" s="206"/>
      <c r="S965" s="206"/>
      <c r="T965" s="207"/>
      <c r="AT965" s="208" t="s">
        <v>168</v>
      </c>
      <c r="AU965" s="208" t="s">
        <v>84</v>
      </c>
      <c r="AV965" s="12" t="s">
        <v>84</v>
      </c>
      <c r="AW965" s="12" t="s">
        <v>4</v>
      </c>
      <c r="AX965" s="12" t="s">
        <v>82</v>
      </c>
      <c r="AY965" s="208" t="s">
        <v>148</v>
      </c>
    </row>
    <row r="966" spans="2:65" s="1" customFormat="1" ht="16.5" customHeight="1">
      <c r="B966" s="33"/>
      <c r="C966" s="173" t="s">
        <v>1627</v>
      </c>
      <c r="D966" s="173" t="s">
        <v>151</v>
      </c>
      <c r="E966" s="174" t="s">
        <v>1628</v>
      </c>
      <c r="F966" s="175" t="s">
        <v>1629</v>
      </c>
      <c r="G966" s="176" t="s">
        <v>179</v>
      </c>
      <c r="H966" s="177">
        <v>30</v>
      </c>
      <c r="I966" s="178"/>
      <c r="J966" s="179">
        <f>ROUND(I966*H966,2)</f>
        <v>0</v>
      </c>
      <c r="K966" s="175" t="s">
        <v>160</v>
      </c>
      <c r="L966" s="37"/>
      <c r="M966" s="180" t="s">
        <v>19</v>
      </c>
      <c r="N966" s="181" t="s">
        <v>45</v>
      </c>
      <c r="O966" s="59"/>
      <c r="P966" s="182">
        <f>O966*H966</f>
        <v>0</v>
      </c>
      <c r="Q966" s="182">
        <v>0</v>
      </c>
      <c r="R966" s="182">
        <f>Q966*H966</f>
        <v>0</v>
      </c>
      <c r="S966" s="182">
        <v>0</v>
      </c>
      <c r="T966" s="183">
        <f>S966*H966</f>
        <v>0</v>
      </c>
      <c r="AR966" s="16" t="s">
        <v>247</v>
      </c>
      <c r="AT966" s="16" t="s">
        <v>151</v>
      </c>
      <c r="AU966" s="16" t="s">
        <v>84</v>
      </c>
      <c r="AY966" s="16" t="s">
        <v>148</v>
      </c>
      <c r="BE966" s="184">
        <f>IF(N966="základní",J966,0)</f>
        <v>0</v>
      </c>
      <c r="BF966" s="184">
        <f>IF(N966="snížená",J966,0)</f>
        <v>0</v>
      </c>
      <c r="BG966" s="184">
        <f>IF(N966="zákl. přenesená",J966,0)</f>
        <v>0</v>
      </c>
      <c r="BH966" s="184">
        <f>IF(N966="sníž. přenesená",J966,0)</f>
        <v>0</v>
      </c>
      <c r="BI966" s="184">
        <f>IF(N966="nulová",J966,0)</f>
        <v>0</v>
      </c>
      <c r="BJ966" s="16" t="s">
        <v>82</v>
      </c>
      <c r="BK966" s="184">
        <f>ROUND(I966*H966,2)</f>
        <v>0</v>
      </c>
      <c r="BL966" s="16" t="s">
        <v>247</v>
      </c>
      <c r="BM966" s="16" t="s">
        <v>1630</v>
      </c>
    </row>
    <row r="967" spans="2:65" s="1" customFormat="1" ht="29.25">
      <c r="B967" s="33"/>
      <c r="C967" s="34"/>
      <c r="D967" s="185" t="s">
        <v>181</v>
      </c>
      <c r="E967" s="34"/>
      <c r="F967" s="186" t="s">
        <v>1606</v>
      </c>
      <c r="G967" s="34"/>
      <c r="H967" s="34"/>
      <c r="I967" s="102"/>
      <c r="J967" s="34"/>
      <c r="K967" s="34"/>
      <c r="L967" s="37"/>
      <c r="M967" s="187"/>
      <c r="N967" s="59"/>
      <c r="O967" s="59"/>
      <c r="P967" s="59"/>
      <c r="Q967" s="59"/>
      <c r="R967" s="59"/>
      <c r="S967" s="59"/>
      <c r="T967" s="60"/>
      <c r="AT967" s="16" t="s">
        <v>181</v>
      </c>
      <c r="AU967" s="16" t="s">
        <v>84</v>
      </c>
    </row>
    <row r="968" spans="2:65" s="11" customFormat="1" ht="11.25">
      <c r="B968" s="188"/>
      <c r="C968" s="189"/>
      <c r="D968" s="185" t="s">
        <v>168</v>
      </c>
      <c r="E968" s="190" t="s">
        <v>19</v>
      </c>
      <c r="F968" s="191" t="s">
        <v>1631</v>
      </c>
      <c r="G968" s="189"/>
      <c r="H968" s="190" t="s">
        <v>19</v>
      </c>
      <c r="I968" s="192"/>
      <c r="J968" s="189"/>
      <c r="K968" s="189"/>
      <c r="L968" s="193"/>
      <c r="M968" s="194"/>
      <c r="N968" s="195"/>
      <c r="O968" s="195"/>
      <c r="P968" s="195"/>
      <c r="Q968" s="195"/>
      <c r="R968" s="195"/>
      <c r="S968" s="195"/>
      <c r="T968" s="196"/>
      <c r="AT968" s="197" t="s">
        <v>168</v>
      </c>
      <c r="AU968" s="197" t="s">
        <v>84</v>
      </c>
      <c r="AV968" s="11" t="s">
        <v>82</v>
      </c>
      <c r="AW968" s="11" t="s">
        <v>35</v>
      </c>
      <c r="AX968" s="11" t="s">
        <v>74</v>
      </c>
      <c r="AY968" s="197" t="s">
        <v>148</v>
      </c>
    </row>
    <row r="969" spans="2:65" s="12" customFormat="1" ht="11.25">
      <c r="B969" s="198"/>
      <c r="C969" s="199"/>
      <c r="D969" s="185" t="s">
        <v>168</v>
      </c>
      <c r="E969" s="200" t="s">
        <v>19</v>
      </c>
      <c r="F969" s="201" t="s">
        <v>899</v>
      </c>
      <c r="G969" s="199"/>
      <c r="H969" s="202">
        <v>30</v>
      </c>
      <c r="I969" s="203"/>
      <c r="J969" s="199"/>
      <c r="K969" s="199"/>
      <c r="L969" s="204"/>
      <c r="M969" s="205"/>
      <c r="N969" s="206"/>
      <c r="O969" s="206"/>
      <c r="P969" s="206"/>
      <c r="Q969" s="206"/>
      <c r="R969" s="206"/>
      <c r="S969" s="206"/>
      <c r="T969" s="207"/>
      <c r="AT969" s="208" t="s">
        <v>168</v>
      </c>
      <c r="AU969" s="208" t="s">
        <v>84</v>
      </c>
      <c r="AV969" s="12" t="s">
        <v>84</v>
      </c>
      <c r="AW969" s="12" t="s">
        <v>35</v>
      </c>
      <c r="AX969" s="12" t="s">
        <v>82</v>
      </c>
      <c r="AY969" s="208" t="s">
        <v>148</v>
      </c>
    </row>
    <row r="970" spans="2:65" s="1" customFormat="1" ht="16.5" customHeight="1">
      <c r="B970" s="33"/>
      <c r="C970" s="220" t="s">
        <v>1632</v>
      </c>
      <c r="D970" s="220" t="s">
        <v>491</v>
      </c>
      <c r="E970" s="221" t="s">
        <v>1610</v>
      </c>
      <c r="F970" s="222" t="s">
        <v>1611</v>
      </c>
      <c r="G970" s="223" t="s">
        <v>179</v>
      </c>
      <c r="H970" s="224">
        <v>31.5</v>
      </c>
      <c r="I970" s="225"/>
      <c r="J970" s="226">
        <f>ROUND(I970*H970,2)</f>
        <v>0</v>
      </c>
      <c r="K970" s="222" t="s">
        <v>160</v>
      </c>
      <c r="L970" s="227"/>
      <c r="M970" s="228" t="s">
        <v>19</v>
      </c>
      <c r="N970" s="229" t="s">
        <v>45</v>
      </c>
      <c r="O970" s="59"/>
      <c r="P970" s="182">
        <f>O970*H970</f>
        <v>0</v>
      </c>
      <c r="Q970" s="182">
        <v>2.0000000000000001E-4</v>
      </c>
      <c r="R970" s="182">
        <f>Q970*H970</f>
        <v>6.3E-3</v>
      </c>
      <c r="S970" s="182">
        <v>0</v>
      </c>
      <c r="T970" s="183">
        <f>S970*H970</f>
        <v>0</v>
      </c>
      <c r="AR970" s="16" t="s">
        <v>382</v>
      </c>
      <c r="AT970" s="16" t="s">
        <v>491</v>
      </c>
      <c r="AU970" s="16" t="s">
        <v>84</v>
      </c>
      <c r="AY970" s="16" t="s">
        <v>148</v>
      </c>
      <c r="BE970" s="184">
        <f>IF(N970="základní",J970,0)</f>
        <v>0</v>
      </c>
      <c r="BF970" s="184">
        <f>IF(N970="snížená",J970,0)</f>
        <v>0</v>
      </c>
      <c r="BG970" s="184">
        <f>IF(N970="zákl. přenesená",J970,0)</f>
        <v>0</v>
      </c>
      <c r="BH970" s="184">
        <f>IF(N970="sníž. přenesená",J970,0)</f>
        <v>0</v>
      </c>
      <c r="BI970" s="184">
        <f>IF(N970="nulová",J970,0)</f>
        <v>0</v>
      </c>
      <c r="BJ970" s="16" t="s">
        <v>82</v>
      </c>
      <c r="BK970" s="184">
        <f>ROUND(I970*H970,2)</f>
        <v>0</v>
      </c>
      <c r="BL970" s="16" t="s">
        <v>247</v>
      </c>
      <c r="BM970" s="16" t="s">
        <v>1633</v>
      </c>
    </row>
    <row r="971" spans="2:65" s="12" customFormat="1" ht="11.25">
      <c r="B971" s="198"/>
      <c r="C971" s="199"/>
      <c r="D971" s="185" t="s">
        <v>168</v>
      </c>
      <c r="E971" s="199"/>
      <c r="F971" s="201" t="s">
        <v>1634</v>
      </c>
      <c r="G971" s="199"/>
      <c r="H971" s="202">
        <v>31.5</v>
      </c>
      <c r="I971" s="203"/>
      <c r="J971" s="199"/>
      <c r="K971" s="199"/>
      <c r="L971" s="204"/>
      <c r="M971" s="205"/>
      <c r="N971" s="206"/>
      <c r="O971" s="206"/>
      <c r="P971" s="206"/>
      <c r="Q971" s="206"/>
      <c r="R971" s="206"/>
      <c r="S971" s="206"/>
      <c r="T971" s="207"/>
      <c r="AT971" s="208" t="s">
        <v>168</v>
      </c>
      <c r="AU971" s="208" t="s">
        <v>84</v>
      </c>
      <c r="AV971" s="12" t="s">
        <v>84</v>
      </c>
      <c r="AW971" s="12" t="s">
        <v>4</v>
      </c>
      <c r="AX971" s="12" t="s">
        <v>82</v>
      </c>
      <c r="AY971" s="208" t="s">
        <v>148</v>
      </c>
    </row>
    <row r="972" spans="2:65" s="1" customFormat="1" ht="16.5" customHeight="1">
      <c r="B972" s="33"/>
      <c r="C972" s="173" t="s">
        <v>1635</v>
      </c>
      <c r="D972" s="173" t="s">
        <v>151</v>
      </c>
      <c r="E972" s="174" t="s">
        <v>1628</v>
      </c>
      <c r="F972" s="175" t="s">
        <v>1629</v>
      </c>
      <c r="G972" s="176" t="s">
        <v>179</v>
      </c>
      <c r="H972" s="177">
        <v>10.92</v>
      </c>
      <c r="I972" s="178"/>
      <c r="J972" s="179">
        <f>ROUND(I972*H972,2)</f>
        <v>0</v>
      </c>
      <c r="K972" s="175" t="s">
        <v>160</v>
      </c>
      <c r="L972" s="37"/>
      <c r="M972" s="180" t="s">
        <v>19</v>
      </c>
      <c r="N972" s="181" t="s">
        <v>45</v>
      </c>
      <c r="O972" s="59"/>
      <c r="P972" s="182">
        <f>O972*H972</f>
        <v>0</v>
      </c>
      <c r="Q972" s="182">
        <v>0</v>
      </c>
      <c r="R972" s="182">
        <f>Q972*H972</f>
        <v>0</v>
      </c>
      <c r="S972" s="182">
        <v>0</v>
      </c>
      <c r="T972" s="183">
        <f>S972*H972</f>
        <v>0</v>
      </c>
      <c r="AR972" s="16" t="s">
        <v>247</v>
      </c>
      <c r="AT972" s="16" t="s">
        <v>151</v>
      </c>
      <c r="AU972" s="16" t="s">
        <v>84</v>
      </c>
      <c r="AY972" s="16" t="s">
        <v>148</v>
      </c>
      <c r="BE972" s="184">
        <f>IF(N972="základní",J972,0)</f>
        <v>0</v>
      </c>
      <c r="BF972" s="184">
        <f>IF(N972="snížená",J972,0)</f>
        <v>0</v>
      </c>
      <c r="BG972" s="184">
        <f>IF(N972="zákl. přenesená",J972,0)</f>
        <v>0</v>
      </c>
      <c r="BH972" s="184">
        <f>IF(N972="sníž. přenesená",J972,0)</f>
        <v>0</v>
      </c>
      <c r="BI972" s="184">
        <f>IF(N972="nulová",J972,0)</f>
        <v>0</v>
      </c>
      <c r="BJ972" s="16" t="s">
        <v>82</v>
      </c>
      <c r="BK972" s="184">
        <f>ROUND(I972*H972,2)</f>
        <v>0</v>
      </c>
      <c r="BL972" s="16" t="s">
        <v>247</v>
      </c>
      <c r="BM972" s="16" t="s">
        <v>1636</v>
      </c>
    </row>
    <row r="973" spans="2:65" s="1" customFormat="1" ht="29.25">
      <c r="B973" s="33"/>
      <c r="C973" s="34"/>
      <c r="D973" s="185" t="s">
        <v>181</v>
      </c>
      <c r="E973" s="34"/>
      <c r="F973" s="186" t="s">
        <v>1606</v>
      </c>
      <c r="G973" s="34"/>
      <c r="H973" s="34"/>
      <c r="I973" s="102"/>
      <c r="J973" s="34"/>
      <c r="K973" s="34"/>
      <c r="L973" s="37"/>
      <c r="M973" s="187"/>
      <c r="N973" s="59"/>
      <c r="O973" s="59"/>
      <c r="P973" s="59"/>
      <c r="Q973" s="59"/>
      <c r="R973" s="59"/>
      <c r="S973" s="59"/>
      <c r="T973" s="60"/>
      <c r="AT973" s="16" t="s">
        <v>181</v>
      </c>
      <c r="AU973" s="16" t="s">
        <v>84</v>
      </c>
    </row>
    <row r="974" spans="2:65" s="11" customFormat="1" ht="11.25">
      <c r="B974" s="188"/>
      <c r="C974" s="189"/>
      <c r="D974" s="185" t="s">
        <v>168</v>
      </c>
      <c r="E974" s="190" t="s">
        <v>19</v>
      </c>
      <c r="F974" s="191" t="s">
        <v>1637</v>
      </c>
      <c r="G974" s="189"/>
      <c r="H974" s="190" t="s">
        <v>19</v>
      </c>
      <c r="I974" s="192"/>
      <c r="J974" s="189"/>
      <c r="K974" s="189"/>
      <c r="L974" s="193"/>
      <c r="M974" s="194"/>
      <c r="N974" s="195"/>
      <c r="O974" s="195"/>
      <c r="P974" s="195"/>
      <c r="Q974" s="195"/>
      <c r="R974" s="195"/>
      <c r="S974" s="195"/>
      <c r="T974" s="196"/>
      <c r="AT974" s="197" t="s">
        <v>168</v>
      </c>
      <c r="AU974" s="197" t="s">
        <v>84</v>
      </c>
      <c r="AV974" s="11" t="s">
        <v>82</v>
      </c>
      <c r="AW974" s="11" t="s">
        <v>35</v>
      </c>
      <c r="AX974" s="11" t="s">
        <v>74</v>
      </c>
      <c r="AY974" s="197" t="s">
        <v>148</v>
      </c>
    </row>
    <row r="975" spans="2:65" s="12" customFormat="1" ht="11.25">
      <c r="B975" s="198"/>
      <c r="C975" s="199"/>
      <c r="D975" s="185" t="s">
        <v>168</v>
      </c>
      <c r="E975" s="200" t="s">
        <v>19</v>
      </c>
      <c r="F975" s="201" t="s">
        <v>1638</v>
      </c>
      <c r="G975" s="199"/>
      <c r="H975" s="202">
        <v>10.92</v>
      </c>
      <c r="I975" s="203"/>
      <c r="J975" s="199"/>
      <c r="K975" s="199"/>
      <c r="L975" s="204"/>
      <c r="M975" s="205"/>
      <c r="N975" s="206"/>
      <c r="O975" s="206"/>
      <c r="P975" s="206"/>
      <c r="Q975" s="206"/>
      <c r="R975" s="206"/>
      <c r="S975" s="206"/>
      <c r="T975" s="207"/>
      <c r="AT975" s="208" t="s">
        <v>168</v>
      </c>
      <c r="AU975" s="208" t="s">
        <v>84</v>
      </c>
      <c r="AV975" s="12" t="s">
        <v>84</v>
      </c>
      <c r="AW975" s="12" t="s">
        <v>35</v>
      </c>
      <c r="AX975" s="12" t="s">
        <v>82</v>
      </c>
      <c r="AY975" s="208" t="s">
        <v>148</v>
      </c>
    </row>
    <row r="976" spans="2:65" s="1" customFormat="1" ht="16.5" customHeight="1">
      <c r="B976" s="33"/>
      <c r="C976" s="220" t="s">
        <v>1639</v>
      </c>
      <c r="D976" s="220" t="s">
        <v>491</v>
      </c>
      <c r="E976" s="221" t="s">
        <v>1610</v>
      </c>
      <c r="F976" s="222" t="s">
        <v>1611</v>
      </c>
      <c r="G976" s="223" t="s">
        <v>179</v>
      </c>
      <c r="H976" s="224">
        <v>11.465999999999999</v>
      </c>
      <c r="I976" s="225"/>
      <c r="J976" s="226">
        <f>ROUND(I976*H976,2)</f>
        <v>0</v>
      </c>
      <c r="K976" s="222" t="s">
        <v>160</v>
      </c>
      <c r="L976" s="227"/>
      <c r="M976" s="228" t="s">
        <v>19</v>
      </c>
      <c r="N976" s="229" t="s">
        <v>45</v>
      </c>
      <c r="O976" s="59"/>
      <c r="P976" s="182">
        <f>O976*H976</f>
        <v>0</v>
      </c>
      <c r="Q976" s="182">
        <v>2.0000000000000001E-4</v>
      </c>
      <c r="R976" s="182">
        <f>Q976*H976</f>
        <v>2.2932E-3</v>
      </c>
      <c r="S976" s="182">
        <v>0</v>
      </c>
      <c r="T976" s="183">
        <f>S976*H976</f>
        <v>0</v>
      </c>
      <c r="AR976" s="16" t="s">
        <v>382</v>
      </c>
      <c r="AT976" s="16" t="s">
        <v>491</v>
      </c>
      <c r="AU976" s="16" t="s">
        <v>84</v>
      </c>
      <c r="AY976" s="16" t="s">
        <v>148</v>
      </c>
      <c r="BE976" s="184">
        <f>IF(N976="základní",J976,0)</f>
        <v>0</v>
      </c>
      <c r="BF976" s="184">
        <f>IF(N976="snížená",J976,0)</f>
        <v>0</v>
      </c>
      <c r="BG976" s="184">
        <f>IF(N976="zákl. přenesená",J976,0)</f>
        <v>0</v>
      </c>
      <c r="BH976" s="184">
        <f>IF(N976="sníž. přenesená",J976,0)</f>
        <v>0</v>
      </c>
      <c r="BI976" s="184">
        <f>IF(N976="nulová",J976,0)</f>
        <v>0</v>
      </c>
      <c r="BJ976" s="16" t="s">
        <v>82</v>
      </c>
      <c r="BK976" s="184">
        <f>ROUND(I976*H976,2)</f>
        <v>0</v>
      </c>
      <c r="BL976" s="16" t="s">
        <v>247</v>
      </c>
      <c r="BM976" s="16" t="s">
        <v>1640</v>
      </c>
    </row>
    <row r="977" spans="2:65" s="12" customFormat="1" ht="11.25">
      <c r="B977" s="198"/>
      <c r="C977" s="199"/>
      <c r="D977" s="185" t="s">
        <v>168</v>
      </c>
      <c r="E977" s="199"/>
      <c r="F977" s="201" t="s">
        <v>1641</v>
      </c>
      <c r="G977" s="199"/>
      <c r="H977" s="202">
        <v>11.465999999999999</v>
      </c>
      <c r="I977" s="203"/>
      <c r="J977" s="199"/>
      <c r="K977" s="199"/>
      <c r="L977" s="204"/>
      <c r="M977" s="205"/>
      <c r="N977" s="206"/>
      <c r="O977" s="206"/>
      <c r="P977" s="206"/>
      <c r="Q977" s="206"/>
      <c r="R977" s="206"/>
      <c r="S977" s="206"/>
      <c r="T977" s="207"/>
      <c r="AT977" s="208" t="s">
        <v>168</v>
      </c>
      <c r="AU977" s="208" t="s">
        <v>84</v>
      </c>
      <c r="AV977" s="12" t="s">
        <v>84</v>
      </c>
      <c r="AW977" s="12" t="s">
        <v>4</v>
      </c>
      <c r="AX977" s="12" t="s">
        <v>82</v>
      </c>
      <c r="AY977" s="208" t="s">
        <v>148</v>
      </c>
    </row>
    <row r="978" spans="2:65" s="1" customFormat="1" ht="22.5" customHeight="1">
      <c r="B978" s="33"/>
      <c r="C978" s="173" t="s">
        <v>1642</v>
      </c>
      <c r="D978" s="173" t="s">
        <v>151</v>
      </c>
      <c r="E978" s="174" t="s">
        <v>1643</v>
      </c>
      <c r="F978" s="175" t="s">
        <v>1644</v>
      </c>
      <c r="G978" s="176" t="s">
        <v>179</v>
      </c>
      <c r="H978" s="177">
        <v>369.50099999999998</v>
      </c>
      <c r="I978" s="178"/>
      <c r="J978" s="179">
        <f>ROUND(I978*H978,2)</f>
        <v>0</v>
      </c>
      <c r="K978" s="175" t="s">
        <v>160</v>
      </c>
      <c r="L978" s="37"/>
      <c r="M978" s="180" t="s">
        <v>19</v>
      </c>
      <c r="N978" s="181" t="s">
        <v>45</v>
      </c>
      <c r="O978" s="59"/>
      <c r="P978" s="182">
        <f>O978*H978</f>
        <v>0</v>
      </c>
      <c r="Q978" s="182">
        <v>2.2000000000000001E-4</v>
      </c>
      <c r="R978" s="182">
        <f>Q978*H978</f>
        <v>8.1290219999999996E-2</v>
      </c>
      <c r="S978" s="182">
        <v>0</v>
      </c>
      <c r="T978" s="183">
        <f>S978*H978</f>
        <v>0</v>
      </c>
      <c r="AR978" s="16" t="s">
        <v>247</v>
      </c>
      <c r="AT978" s="16" t="s">
        <v>151</v>
      </c>
      <c r="AU978" s="16" t="s">
        <v>84</v>
      </c>
      <c r="AY978" s="16" t="s">
        <v>148</v>
      </c>
      <c r="BE978" s="184">
        <f>IF(N978="základní",J978,0)</f>
        <v>0</v>
      </c>
      <c r="BF978" s="184">
        <f>IF(N978="snížená",J978,0)</f>
        <v>0</v>
      </c>
      <c r="BG978" s="184">
        <f>IF(N978="zákl. přenesená",J978,0)</f>
        <v>0</v>
      </c>
      <c r="BH978" s="184">
        <f>IF(N978="sníž. přenesená",J978,0)</f>
        <v>0</v>
      </c>
      <c r="BI978" s="184">
        <f>IF(N978="nulová",J978,0)</f>
        <v>0</v>
      </c>
      <c r="BJ978" s="16" t="s">
        <v>82</v>
      </c>
      <c r="BK978" s="184">
        <f>ROUND(I978*H978,2)</f>
        <v>0</v>
      </c>
      <c r="BL978" s="16" t="s">
        <v>247</v>
      </c>
      <c r="BM978" s="16" t="s">
        <v>1645</v>
      </c>
    </row>
    <row r="979" spans="2:65" s="1" customFormat="1" ht="58.5">
      <c r="B979" s="33"/>
      <c r="C979" s="34"/>
      <c r="D979" s="185" t="s">
        <v>181</v>
      </c>
      <c r="E979" s="34"/>
      <c r="F979" s="186" t="s">
        <v>1646</v>
      </c>
      <c r="G979" s="34"/>
      <c r="H979" s="34"/>
      <c r="I979" s="102"/>
      <c r="J979" s="34"/>
      <c r="K979" s="34"/>
      <c r="L979" s="37"/>
      <c r="M979" s="187"/>
      <c r="N979" s="59"/>
      <c r="O979" s="59"/>
      <c r="P979" s="59"/>
      <c r="Q979" s="59"/>
      <c r="R979" s="59"/>
      <c r="S979" s="59"/>
      <c r="T979" s="60"/>
      <c r="AT979" s="16" t="s">
        <v>181</v>
      </c>
      <c r="AU979" s="16" t="s">
        <v>84</v>
      </c>
    </row>
    <row r="980" spans="2:65" s="11" customFormat="1" ht="11.25">
      <c r="B980" s="188"/>
      <c r="C980" s="189"/>
      <c r="D980" s="185" t="s">
        <v>168</v>
      </c>
      <c r="E980" s="190" t="s">
        <v>19</v>
      </c>
      <c r="F980" s="191" t="s">
        <v>929</v>
      </c>
      <c r="G980" s="189"/>
      <c r="H980" s="190" t="s">
        <v>19</v>
      </c>
      <c r="I980" s="192"/>
      <c r="J980" s="189"/>
      <c r="K980" s="189"/>
      <c r="L980" s="193"/>
      <c r="M980" s="194"/>
      <c r="N980" s="195"/>
      <c r="O980" s="195"/>
      <c r="P980" s="195"/>
      <c r="Q980" s="195"/>
      <c r="R980" s="195"/>
      <c r="S980" s="195"/>
      <c r="T980" s="196"/>
      <c r="AT980" s="197" t="s">
        <v>168</v>
      </c>
      <c r="AU980" s="197" t="s">
        <v>84</v>
      </c>
      <c r="AV980" s="11" t="s">
        <v>82</v>
      </c>
      <c r="AW980" s="11" t="s">
        <v>35</v>
      </c>
      <c r="AX980" s="11" t="s">
        <v>74</v>
      </c>
      <c r="AY980" s="197" t="s">
        <v>148</v>
      </c>
    </row>
    <row r="981" spans="2:65" s="12" customFormat="1" ht="22.5">
      <c r="B981" s="198"/>
      <c r="C981" s="199"/>
      <c r="D981" s="185" t="s">
        <v>168</v>
      </c>
      <c r="E981" s="200" t="s">
        <v>19</v>
      </c>
      <c r="F981" s="201" t="s">
        <v>1647</v>
      </c>
      <c r="G981" s="199"/>
      <c r="H981" s="202">
        <v>369.50099999999998</v>
      </c>
      <c r="I981" s="203"/>
      <c r="J981" s="199"/>
      <c r="K981" s="199"/>
      <c r="L981" s="204"/>
      <c r="M981" s="205"/>
      <c r="N981" s="206"/>
      <c r="O981" s="206"/>
      <c r="P981" s="206"/>
      <c r="Q981" s="206"/>
      <c r="R981" s="206"/>
      <c r="S981" s="206"/>
      <c r="T981" s="207"/>
      <c r="AT981" s="208" t="s">
        <v>168</v>
      </c>
      <c r="AU981" s="208" t="s">
        <v>84</v>
      </c>
      <c r="AV981" s="12" t="s">
        <v>84</v>
      </c>
      <c r="AW981" s="12" t="s">
        <v>35</v>
      </c>
      <c r="AX981" s="12" t="s">
        <v>82</v>
      </c>
      <c r="AY981" s="208" t="s">
        <v>148</v>
      </c>
    </row>
    <row r="982" spans="2:65" s="1" customFormat="1" ht="16.5" customHeight="1">
      <c r="B982" s="33"/>
      <c r="C982" s="173" t="s">
        <v>1648</v>
      </c>
      <c r="D982" s="173" t="s">
        <v>151</v>
      </c>
      <c r="E982" s="174" t="s">
        <v>1649</v>
      </c>
      <c r="F982" s="175" t="s">
        <v>1650</v>
      </c>
      <c r="G982" s="176" t="s">
        <v>179</v>
      </c>
      <c r="H982" s="177">
        <v>1.554</v>
      </c>
      <c r="I982" s="178"/>
      <c r="J982" s="179">
        <f>ROUND(I982*H982,2)</f>
        <v>0</v>
      </c>
      <c r="K982" s="175" t="s">
        <v>160</v>
      </c>
      <c r="L982" s="37"/>
      <c r="M982" s="180" t="s">
        <v>19</v>
      </c>
      <c r="N982" s="181" t="s">
        <v>45</v>
      </c>
      <c r="O982" s="59"/>
      <c r="P982" s="182">
        <f>O982*H982</f>
        <v>0</v>
      </c>
      <c r="Q982" s="182">
        <v>0</v>
      </c>
      <c r="R982" s="182">
        <f>Q982*H982</f>
        <v>0</v>
      </c>
      <c r="S982" s="182">
        <v>0</v>
      </c>
      <c r="T982" s="183">
        <f>S982*H982</f>
        <v>0</v>
      </c>
      <c r="AR982" s="16" t="s">
        <v>247</v>
      </c>
      <c r="AT982" s="16" t="s">
        <v>151</v>
      </c>
      <c r="AU982" s="16" t="s">
        <v>84</v>
      </c>
      <c r="AY982" s="16" t="s">
        <v>148</v>
      </c>
      <c r="BE982" s="184">
        <f>IF(N982="základní",J982,0)</f>
        <v>0</v>
      </c>
      <c r="BF982" s="184">
        <f>IF(N982="snížená",J982,0)</f>
        <v>0</v>
      </c>
      <c r="BG982" s="184">
        <f>IF(N982="zákl. přenesená",J982,0)</f>
        <v>0</v>
      </c>
      <c r="BH982" s="184">
        <f>IF(N982="sníž. přenesená",J982,0)</f>
        <v>0</v>
      </c>
      <c r="BI982" s="184">
        <f>IF(N982="nulová",J982,0)</f>
        <v>0</v>
      </c>
      <c r="BJ982" s="16" t="s">
        <v>82</v>
      </c>
      <c r="BK982" s="184">
        <f>ROUND(I982*H982,2)</f>
        <v>0</v>
      </c>
      <c r="BL982" s="16" t="s">
        <v>247</v>
      </c>
      <c r="BM982" s="16" t="s">
        <v>1651</v>
      </c>
    </row>
    <row r="983" spans="2:65" s="11" customFormat="1" ht="11.25">
      <c r="B983" s="188"/>
      <c r="C983" s="189"/>
      <c r="D983" s="185" t="s">
        <v>168</v>
      </c>
      <c r="E983" s="190" t="s">
        <v>19</v>
      </c>
      <c r="F983" s="191" t="s">
        <v>245</v>
      </c>
      <c r="G983" s="189"/>
      <c r="H983" s="190" t="s">
        <v>19</v>
      </c>
      <c r="I983" s="192"/>
      <c r="J983" s="189"/>
      <c r="K983" s="189"/>
      <c r="L983" s="193"/>
      <c r="M983" s="194"/>
      <c r="N983" s="195"/>
      <c r="O983" s="195"/>
      <c r="P983" s="195"/>
      <c r="Q983" s="195"/>
      <c r="R983" s="195"/>
      <c r="S983" s="195"/>
      <c r="T983" s="196"/>
      <c r="AT983" s="197" t="s">
        <v>168</v>
      </c>
      <c r="AU983" s="197" t="s">
        <v>84</v>
      </c>
      <c r="AV983" s="11" t="s">
        <v>82</v>
      </c>
      <c r="AW983" s="11" t="s">
        <v>35</v>
      </c>
      <c r="AX983" s="11" t="s">
        <v>74</v>
      </c>
      <c r="AY983" s="197" t="s">
        <v>148</v>
      </c>
    </row>
    <row r="984" spans="2:65" s="12" customFormat="1" ht="11.25">
      <c r="B984" s="198"/>
      <c r="C984" s="199"/>
      <c r="D984" s="185" t="s">
        <v>168</v>
      </c>
      <c r="E984" s="200" t="s">
        <v>19</v>
      </c>
      <c r="F984" s="201" t="s">
        <v>1652</v>
      </c>
      <c r="G984" s="199"/>
      <c r="H984" s="202">
        <v>1.554</v>
      </c>
      <c r="I984" s="203"/>
      <c r="J984" s="199"/>
      <c r="K984" s="199"/>
      <c r="L984" s="204"/>
      <c r="M984" s="205"/>
      <c r="N984" s="206"/>
      <c r="O984" s="206"/>
      <c r="P984" s="206"/>
      <c r="Q984" s="206"/>
      <c r="R984" s="206"/>
      <c r="S984" s="206"/>
      <c r="T984" s="207"/>
      <c r="AT984" s="208" t="s">
        <v>168</v>
      </c>
      <c r="AU984" s="208" t="s">
        <v>84</v>
      </c>
      <c r="AV984" s="12" t="s">
        <v>84</v>
      </c>
      <c r="AW984" s="12" t="s">
        <v>35</v>
      </c>
      <c r="AX984" s="12" t="s">
        <v>82</v>
      </c>
      <c r="AY984" s="208" t="s">
        <v>148</v>
      </c>
    </row>
    <row r="985" spans="2:65" s="1" customFormat="1" ht="16.5" customHeight="1">
      <c r="B985" s="33"/>
      <c r="C985" s="173" t="s">
        <v>1653</v>
      </c>
      <c r="D985" s="173" t="s">
        <v>151</v>
      </c>
      <c r="E985" s="174" t="s">
        <v>1654</v>
      </c>
      <c r="F985" s="175" t="s">
        <v>1655</v>
      </c>
      <c r="G985" s="176" t="s">
        <v>179</v>
      </c>
      <c r="H985" s="177">
        <v>1.554</v>
      </c>
      <c r="I985" s="178"/>
      <c r="J985" s="179">
        <f>ROUND(I985*H985,2)</f>
        <v>0</v>
      </c>
      <c r="K985" s="175" t="s">
        <v>160</v>
      </c>
      <c r="L985" s="37"/>
      <c r="M985" s="180" t="s">
        <v>19</v>
      </c>
      <c r="N985" s="181" t="s">
        <v>45</v>
      </c>
      <c r="O985" s="59"/>
      <c r="P985" s="182">
        <f>O985*H985</f>
        <v>0</v>
      </c>
      <c r="Q985" s="182">
        <v>1.6000000000000001E-4</v>
      </c>
      <c r="R985" s="182">
        <f>Q985*H985</f>
        <v>2.4864E-4</v>
      </c>
      <c r="S985" s="182">
        <v>0</v>
      </c>
      <c r="T985" s="183">
        <f>S985*H985</f>
        <v>0</v>
      </c>
      <c r="AR985" s="16" t="s">
        <v>247</v>
      </c>
      <c r="AT985" s="16" t="s">
        <v>151</v>
      </c>
      <c r="AU985" s="16" t="s">
        <v>84</v>
      </c>
      <c r="AY985" s="16" t="s">
        <v>148</v>
      </c>
      <c r="BE985" s="184">
        <f>IF(N985="základní",J985,0)</f>
        <v>0</v>
      </c>
      <c r="BF985" s="184">
        <f>IF(N985="snížená",J985,0)</f>
        <v>0</v>
      </c>
      <c r="BG985" s="184">
        <f>IF(N985="zákl. přenesená",J985,0)</f>
        <v>0</v>
      </c>
      <c r="BH985" s="184">
        <f>IF(N985="sníž. přenesená",J985,0)</f>
        <v>0</v>
      </c>
      <c r="BI985" s="184">
        <f>IF(N985="nulová",J985,0)</f>
        <v>0</v>
      </c>
      <c r="BJ985" s="16" t="s">
        <v>82</v>
      </c>
      <c r="BK985" s="184">
        <f>ROUND(I985*H985,2)</f>
        <v>0</v>
      </c>
      <c r="BL985" s="16" t="s">
        <v>247</v>
      </c>
      <c r="BM985" s="16" t="s">
        <v>1656</v>
      </c>
    </row>
    <row r="986" spans="2:65" s="11" customFormat="1" ht="11.25">
      <c r="B986" s="188"/>
      <c r="C986" s="189"/>
      <c r="D986" s="185" t="s">
        <v>168</v>
      </c>
      <c r="E986" s="190" t="s">
        <v>19</v>
      </c>
      <c r="F986" s="191" t="s">
        <v>245</v>
      </c>
      <c r="G986" s="189"/>
      <c r="H986" s="190" t="s">
        <v>19</v>
      </c>
      <c r="I986" s="192"/>
      <c r="J986" s="189"/>
      <c r="K986" s="189"/>
      <c r="L986" s="193"/>
      <c r="M986" s="194"/>
      <c r="N986" s="195"/>
      <c r="O986" s="195"/>
      <c r="P986" s="195"/>
      <c r="Q986" s="195"/>
      <c r="R986" s="195"/>
      <c r="S986" s="195"/>
      <c r="T986" s="196"/>
      <c r="AT986" s="197" t="s">
        <v>168</v>
      </c>
      <c r="AU986" s="197" t="s">
        <v>84</v>
      </c>
      <c r="AV986" s="11" t="s">
        <v>82</v>
      </c>
      <c r="AW986" s="11" t="s">
        <v>35</v>
      </c>
      <c r="AX986" s="11" t="s">
        <v>74</v>
      </c>
      <c r="AY986" s="197" t="s">
        <v>148</v>
      </c>
    </row>
    <row r="987" spans="2:65" s="12" customFormat="1" ht="11.25">
      <c r="B987" s="198"/>
      <c r="C987" s="199"/>
      <c r="D987" s="185" t="s">
        <v>168</v>
      </c>
      <c r="E987" s="200" t="s">
        <v>19</v>
      </c>
      <c r="F987" s="201" t="s">
        <v>1652</v>
      </c>
      <c r="G987" s="199"/>
      <c r="H987" s="202">
        <v>1.554</v>
      </c>
      <c r="I987" s="203"/>
      <c r="J987" s="199"/>
      <c r="K987" s="199"/>
      <c r="L987" s="204"/>
      <c r="M987" s="205"/>
      <c r="N987" s="206"/>
      <c r="O987" s="206"/>
      <c r="P987" s="206"/>
      <c r="Q987" s="206"/>
      <c r="R987" s="206"/>
      <c r="S987" s="206"/>
      <c r="T987" s="207"/>
      <c r="AT987" s="208" t="s">
        <v>168</v>
      </c>
      <c r="AU987" s="208" t="s">
        <v>84</v>
      </c>
      <c r="AV987" s="12" t="s">
        <v>84</v>
      </c>
      <c r="AW987" s="12" t="s">
        <v>35</v>
      </c>
      <c r="AX987" s="12" t="s">
        <v>82</v>
      </c>
      <c r="AY987" s="208" t="s">
        <v>148</v>
      </c>
    </row>
    <row r="988" spans="2:65" s="1" customFormat="1" ht="16.5" customHeight="1">
      <c r="B988" s="33"/>
      <c r="C988" s="173" t="s">
        <v>1657</v>
      </c>
      <c r="D988" s="173" t="s">
        <v>151</v>
      </c>
      <c r="E988" s="174" t="s">
        <v>1658</v>
      </c>
      <c r="F988" s="175" t="s">
        <v>1659</v>
      </c>
      <c r="G988" s="176" t="s">
        <v>179</v>
      </c>
      <c r="H988" s="177">
        <v>1.554</v>
      </c>
      <c r="I988" s="178"/>
      <c r="J988" s="179">
        <f>ROUND(I988*H988,2)</f>
        <v>0</v>
      </c>
      <c r="K988" s="175" t="s">
        <v>160</v>
      </c>
      <c r="L988" s="37"/>
      <c r="M988" s="180" t="s">
        <v>19</v>
      </c>
      <c r="N988" s="181" t="s">
        <v>45</v>
      </c>
      <c r="O988" s="59"/>
      <c r="P988" s="182">
        <f>O988*H988</f>
        <v>0</v>
      </c>
      <c r="Q988" s="182">
        <v>1.3999999999999999E-4</v>
      </c>
      <c r="R988" s="182">
        <f>Q988*H988</f>
        <v>2.1756E-4</v>
      </c>
      <c r="S988" s="182">
        <v>0</v>
      </c>
      <c r="T988" s="183">
        <f>S988*H988</f>
        <v>0</v>
      </c>
      <c r="AR988" s="16" t="s">
        <v>247</v>
      </c>
      <c r="AT988" s="16" t="s">
        <v>151</v>
      </c>
      <c r="AU988" s="16" t="s">
        <v>84</v>
      </c>
      <c r="AY988" s="16" t="s">
        <v>148</v>
      </c>
      <c r="BE988" s="184">
        <f>IF(N988="základní",J988,0)</f>
        <v>0</v>
      </c>
      <c r="BF988" s="184">
        <f>IF(N988="snížená",J988,0)</f>
        <v>0</v>
      </c>
      <c r="BG988" s="184">
        <f>IF(N988="zákl. přenesená",J988,0)</f>
        <v>0</v>
      </c>
      <c r="BH988" s="184">
        <f>IF(N988="sníž. přenesená",J988,0)</f>
        <v>0</v>
      </c>
      <c r="BI988" s="184">
        <f>IF(N988="nulová",J988,0)</f>
        <v>0</v>
      </c>
      <c r="BJ988" s="16" t="s">
        <v>82</v>
      </c>
      <c r="BK988" s="184">
        <f>ROUND(I988*H988,2)</f>
        <v>0</v>
      </c>
      <c r="BL988" s="16" t="s">
        <v>247</v>
      </c>
      <c r="BM988" s="16" t="s">
        <v>1660</v>
      </c>
    </row>
    <row r="989" spans="2:65" s="11" customFormat="1" ht="11.25">
      <c r="B989" s="188"/>
      <c r="C989" s="189"/>
      <c r="D989" s="185" t="s">
        <v>168</v>
      </c>
      <c r="E989" s="190" t="s">
        <v>19</v>
      </c>
      <c r="F989" s="191" t="s">
        <v>245</v>
      </c>
      <c r="G989" s="189"/>
      <c r="H989" s="190" t="s">
        <v>19</v>
      </c>
      <c r="I989" s="192"/>
      <c r="J989" s="189"/>
      <c r="K989" s="189"/>
      <c r="L989" s="193"/>
      <c r="M989" s="194"/>
      <c r="N989" s="195"/>
      <c r="O989" s="195"/>
      <c r="P989" s="195"/>
      <c r="Q989" s="195"/>
      <c r="R989" s="195"/>
      <c r="S989" s="195"/>
      <c r="T989" s="196"/>
      <c r="AT989" s="197" t="s">
        <v>168</v>
      </c>
      <c r="AU989" s="197" t="s">
        <v>84</v>
      </c>
      <c r="AV989" s="11" t="s">
        <v>82</v>
      </c>
      <c r="AW989" s="11" t="s">
        <v>35</v>
      </c>
      <c r="AX989" s="11" t="s">
        <v>74</v>
      </c>
      <c r="AY989" s="197" t="s">
        <v>148</v>
      </c>
    </row>
    <row r="990" spans="2:65" s="12" customFormat="1" ht="11.25">
      <c r="B990" s="198"/>
      <c r="C990" s="199"/>
      <c r="D990" s="185" t="s">
        <v>168</v>
      </c>
      <c r="E990" s="200" t="s">
        <v>19</v>
      </c>
      <c r="F990" s="201" t="s">
        <v>1652</v>
      </c>
      <c r="G990" s="199"/>
      <c r="H990" s="202">
        <v>1.554</v>
      </c>
      <c r="I990" s="203"/>
      <c r="J990" s="199"/>
      <c r="K990" s="199"/>
      <c r="L990" s="204"/>
      <c r="M990" s="205"/>
      <c r="N990" s="206"/>
      <c r="O990" s="206"/>
      <c r="P990" s="206"/>
      <c r="Q990" s="206"/>
      <c r="R990" s="206"/>
      <c r="S990" s="206"/>
      <c r="T990" s="207"/>
      <c r="AT990" s="208" t="s">
        <v>168</v>
      </c>
      <c r="AU990" s="208" t="s">
        <v>84</v>
      </c>
      <c r="AV990" s="12" t="s">
        <v>84</v>
      </c>
      <c r="AW990" s="12" t="s">
        <v>35</v>
      </c>
      <c r="AX990" s="12" t="s">
        <v>82</v>
      </c>
      <c r="AY990" s="208" t="s">
        <v>148</v>
      </c>
    </row>
    <row r="991" spans="2:65" s="1" customFormat="1" ht="22.5" customHeight="1">
      <c r="B991" s="33"/>
      <c r="C991" s="173" t="s">
        <v>1661</v>
      </c>
      <c r="D991" s="173" t="s">
        <v>151</v>
      </c>
      <c r="E991" s="174" t="s">
        <v>1662</v>
      </c>
      <c r="F991" s="175" t="s">
        <v>1663</v>
      </c>
      <c r="G991" s="176" t="s">
        <v>179</v>
      </c>
      <c r="H991" s="177">
        <v>1.554</v>
      </c>
      <c r="I991" s="178"/>
      <c r="J991" s="179">
        <f>ROUND(I991*H991,2)</f>
        <v>0</v>
      </c>
      <c r="K991" s="175" t="s">
        <v>160</v>
      </c>
      <c r="L991" s="37"/>
      <c r="M991" s="180" t="s">
        <v>19</v>
      </c>
      <c r="N991" s="181" t="s">
        <v>45</v>
      </c>
      <c r="O991" s="59"/>
      <c r="P991" s="182">
        <f>O991*H991</f>
        <v>0</v>
      </c>
      <c r="Q991" s="182">
        <v>2.5000000000000001E-3</v>
      </c>
      <c r="R991" s="182">
        <f>Q991*H991</f>
        <v>3.885E-3</v>
      </c>
      <c r="S991" s="182">
        <v>0</v>
      </c>
      <c r="T991" s="183">
        <f>S991*H991</f>
        <v>0</v>
      </c>
      <c r="AR991" s="16" t="s">
        <v>247</v>
      </c>
      <c r="AT991" s="16" t="s">
        <v>151</v>
      </c>
      <c r="AU991" s="16" t="s">
        <v>84</v>
      </c>
      <c r="AY991" s="16" t="s">
        <v>148</v>
      </c>
      <c r="BE991" s="184">
        <f>IF(N991="základní",J991,0)</f>
        <v>0</v>
      </c>
      <c r="BF991" s="184">
        <f>IF(N991="snížená",J991,0)</f>
        <v>0</v>
      </c>
      <c r="BG991" s="184">
        <f>IF(N991="zákl. přenesená",J991,0)</f>
        <v>0</v>
      </c>
      <c r="BH991" s="184">
        <f>IF(N991="sníž. přenesená",J991,0)</f>
        <v>0</v>
      </c>
      <c r="BI991" s="184">
        <f>IF(N991="nulová",J991,0)</f>
        <v>0</v>
      </c>
      <c r="BJ991" s="16" t="s">
        <v>82</v>
      </c>
      <c r="BK991" s="184">
        <f>ROUND(I991*H991,2)</f>
        <v>0</v>
      </c>
      <c r="BL991" s="16" t="s">
        <v>247</v>
      </c>
      <c r="BM991" s="16" t="s">
        <v>1664</v>
      </c>
    </row>
    <row r="992" spans="2:65" s="11" customFormat="1" ht="11.25">
      <c r="B992" s="188"/>
      <c r="C992" s="189"/>
      <c r="D992" s="185" t="s">
        <v>168</v>
      </c>
      <c r="E992" s="190" t="s">
        <v>19</v>
      </c>
      <c r="F992" s="191" t="s">
        <v>245</v>
      </c>
      <c r="G992" s="189"/>
      <c r="H992" s="190" t="s">
        <v>19</v>
      </c>
      <c r="I992" s="192"/>
      <c r="J992" s="189"/>
      <c r="K992" s="189"/>
      <c r="L992" s="193"/>
      <c r="M992" s="194"/>
      <c r="N992" s="195"/>
      <c r="O992" s="195"/>
      <c r="P992" s="195"/>
      <c r="Q992" s="195"/>
      <c r="R992" s="195"/>
      <c r="S992" s="195"/>
      <c r="T992" s="196"/>
      <c r="AT992" s="197" t="s">
        <v>168</v>
      </c>
      <c r="AU992" s="197" t="s">
        <v>84</v>
      </c>
      <c r="AV992" s="11" t="s">
        <v>82</v>
      </c>
      <c r="AW992" s="11" t="s">
        <v>35</v>
      </c>
      <c r="AX992" s="11" t="s">
        <v>74</v>
      </c>
      <c r="AY992" s="197" t="s">
        <v>148</v>
      </c>
    </row>
    <row r="993" spans="2:65" s="12" customFormat="1" ht="11.25">
      <c r="B993" s="198"/>
      <c r="C993" s="199"/>
      <c r="D993" s="185" t="s">
        <v>168</v>
      </c>
      <c r="E993" s="200" t="s">
        <v>19</v>
      </c>
      <c r="F993" s="201" t="s">
        <v>1652</v>
      </c>
      <c r="G993" s="199"/>
      <c r="H993" s="202">
        <v>1.554</v>
      </c>
      <c r="I993" s="203"/>
      <c r="J993" s="199"/>
      <c r="K993" s="199"/>
      <c r="L993" s="204"/>
      <c r="M993" s="205"/>
      <c r="N993" s="206"/>
      <c r="O993" s="206"/>
      <c r="P993" s="206"/>
      <c r="Q993" s="206"/>
      <c r="R993" s="206"/>
      <c r="S993" s="206"/>
      <c r="T993" s="207"/>
      <c r="AT993" s="208" t="s">
        <v>168</v>
      </c>
      <c r="AU993" s="208" t="s">
        <v>84</v>
      </c>
      <c r="AV993" s="12" t="s">
        <v>84</v>
      </c>
      <c r="AW993" s="12" t="s">
        <v>35</v>
      </c>
      <c r="AX993" s="12" t="s">
        <v>82</v>
      </c>
      <c r="AY993" s="208" t="s">
        <v>148</v>
      </c>
    </row>
    <row r="994" spans="2:65" s="10" customFormat="1" ht="22.9" customHeight="1">
      <c r="B994" s="157"/>
      <c r="C994" s="158"/>
      <c r="D994" s="159" t="s">
        <v>73</v>
      </c>
      <c r="E994" s="171" t="s">
        <v>1665</v>
      </c>
      <c r="F994" s="171" t="s">
        <v>1666</v>
      </c>
      <c r="G994" s="158"/>
      <c r="H994" s="158"/>
      <c r="I994" s="161"/>
      <c r="J994" s="172">
        <f>BK994</f>
        <v>0</v>
      </c>
      <c r="K994" s="158"/>
      <c r="L994" s="163"/>
      <c r="M994" s="164"/>
      <c r="N994" s="165"/>
      <c r="O994" s="165"/>
      <c r="P994" s="166">
        <f>SUM(P995:P1075)</f>
        <v>0</v>
      </c>
      <c r="Q994" s="165"/>
      <c r="R994" s="166">
        <f>SUM(R995:R1075)</f>
        <v>0.6127632999999999</v>
      </c>
      <c r="S994" s="165"/>
      <c r="T994" s="167">
        <f>SUM(T995:T1075)</f>
        <v>0</v>
      </c>
      <c r="AR994" s="168" t="s">
        <v>84</v>
      </c>
      <c r="AT994" s="169" t="s">
        <v>73</v>
      </c>
      <c r="AU994" s="169" t="s">
        <v>82</v>
      </c>
      <c r="AY994" s="168" t="s">
        <v>148</v>
      </c>
      <c r="BK994" s="170">
        <f>SUM(BK995:BK1075)</f>
        <v>0</v>
      </c>
    </row>
    <row r="995" spans="2:65" s="1" customFormat="1" ht="16.5" customHeight="1">
      <c r="B995" s="33"/>
      <c r="C995" s="173" t="s">
        <v>1667</v>
      </c>
      <c r="D995" s="173" t="s">
        <v>151</v>
      </c>
      <c r="E995" s="174" t="s">
        <v>1668</v>
      </c>
      <c r="F995" s="175" t="s">
        <v>1669</v>
      </c>
      <c r="G995" s="176" t="s">
        <v>179</v>
      </c>
      <c r="H995" s="177">
        <v>1802.2449999999999</v>
      </c>
      <c r="I995" s="178"/>
      <c r="J995" s="179">
        <f>ROUND(I995*H995,2)</f>
        <v>0</v>
      </c>
      <c r="K995" s="175" t="s">
        <v>160</v>
      </c>
      <c r="L995" s="37"/>
      <c r="M995" s="180" t="s">
        <v>19</v>
      </c>
      <c r="N995" s="181" t="s">
        <v>45</v>
      </c>
      <c r="O995" s="59"/>
      <c r="P995" s="182">
        <f>O995*H995</f>
        <v>0</v>
      </c>
      <c r="Q995" s="182">
        <v>0</v>
      </c>
      <c r="R995" s="182">
        <f>Q995*H995</f>
        <v>0</v>
      </c>
      <c r="S995" s="182">
        <v>0</v>
      </c>
      <c r="T995" s="183">
        <f>S995*H995</f>
        <v>0</v>
      </c>
      <c r="AR995" s="16" t="s">
        <v>247</v>
      </c>
      <c r="AT995" s="16" t="s">
        <v>151</v>
      </c>
      <c r="AU995" s="16" t="s">
        <v>84</v>
      </c>
      <c r="AY995" s="16" t="s">
        <v>148</v>
      </c>
      <c r="BE995" s="184">
        <f>IF(N995="základní",J995,0)</f>
        <v>0</v>
      </c>
      <c r="BF995" s="184">
        <f>IF(N995="snížená",J995,0)</f>
        <v>0</v>
      </c>
      <c r="BG995" s="184">
        <f>IF(N995="zákl. přenesená",J995,0)</f>
        <v>0</v>
      </c>
      <c r="BH995" s="184">
        <f>IF(N995="sníž. přenesená",J995,0)</f>
        <v>0</v>
      </c>
      <c r="BI995" s="184">
        <f>IF(N995="nulová",J995,0)</f>
        <v>0</v>
      </c>
      <c r="BJ995" s="16" t="s">
        <v>82</v>
      </c>
      <c r="BK995" s="184">
        <f>ROUND(I995*H995,2)</f>
        <v>0</v>
      </c>
      <c r="BL995" s="16" t="s">
        <v>247</v>
      </c>
      <c r="BM995" s="16" t="s">
        <v>1670</v>
      </c>
    </row>
    <row r="996" spans="2:65" s="12" customFormat="1" ht="22.5">
      <c r="B996" s="198"/>
      <c r="C996" s="199"/>
      <c r="D996" s="185" t="s">
        <v>168</v>
      </c>
      <c r="E996" s="200" t="s">
        <v>19</v>
      </c>
      <c r="F996" s="201" t="s">
        <v>1671</v>
      </c>
      <c r="G996" s="199"/>
      <c r="H996" s="202">
        <v>78.516000000000005</v>
      </c>
      <c r="I996" s="203"/>
      <c r="J996" s="199"/>
      <c r="K996" s="199"/>
      <c r="L996" s="204"/>
      <c r="M996" s="205"/>
      <c r="N996" s="206"/>
      <c r="O996" s="206"/>
      <c r="P996" s="206"/>
      <c r="Q996" s="206"/>
      <c r="R996" s="206"/>
      <c r="S996" s="206"/>
      <c r="T996" s="207"/>
      <c r="AT996" s="208" t="s">
        <v>168</v>
      </c>
      <c r="AU996" s="208" t="s">
        <v>84</v>
      </c>
      <c r="AV996" s="12" t="s">
        <v>84</v>
      </c>
      <c r="AW996" s="12" t="s">
        <v>35</v>
      </c>
      <c r="AX996" s="12" t="s">
        <v>74</v>
      </c>
      <c r="AY996" s="208" t="s">
        <v>148</v>
      </c>
    </row>
    <row r="997" spans="2:65" s="12" customFormat="1" ht="22.5">
      <c r="B997" s="198"/>
      <c r="C997" s="199"/>
      <c r="D997" s="185" t="s">
        <v>168</v>
      </c>
      <c r="E997" s="200" t="s">
        <v>19</v>
      </c>
      <c r="F997" s="201" t="s">
        <v>1672</v>
      </c>
      <c r="G997" s="199"/>
      <c r="H997" s="202">
        <v>216.21899999999999</v>
      </c>
      <c r="I997" s="203"/>
      <c r="J997" s="199"/>
      <c r="K997" s="199"/>
      <c r="L997" s="204"/>
      <c r="M997" s="205"/>
      <c r="N997" s="206"/>
      <c r="O997" s="206"/>
      <c r="P997" s="206"/>
      <c r="Q997" s="206"/>
      <c r="R997" s="206"/>
      <c r="S997" s="206"/>
      <c r="T997" s="207"/>
      <c r="AT997" s="208" t="s">
        <v>168</v>
      </c>
      <c r="AU997" s="208" t="s">
        <v>84</v>
      </c>
      <c r="AV997" s="12" t="s">
        <v>84</v>
      </c>
      <c r="AW997" s="12" t="s">
        <v>35</v>
      </c>
      <c r="AX997" s="12" t="s">
        <v>74</v>
      </c>
      <c r="AY997" s="208" t="s">
        <v>148</v>
      </c>
    </row>
    <row r="998" spans="2:65" s="12" customFormat="1" ht="22.5">
      <c r="B998" s="198"/>
      <c r="C998" s="199"/>
      <c r="D998" s="185" t="s">
        <v>168</v>
      </c>
      <c r="E998" s="200" t="s">
        <v>19</v>
      </c>
      <c r="F998" s="201" t="s">
        <v>1673</v>
      </c>
      <c r="G998" s="199"/>
      <c r="H998" s="202">
        <v>98.228999999999999</v>
      </c>
      <c r="I998" s="203"/>
      <c r="J998" s="199"/>
      <c r="K998" s="199"/>
      <c r="L998" s="204"/>
      <c r="M998" s="205"/>
      <c r="N998" s="206"/>
      <c r="O998" s="206"/>
      <c r="P998" s="206"/>
      <c r="Q998" s="206"/>
      <c r="R998" s="206"/>
      <c r="S998" s="206"/>
      <c r="T998" s="207"/>
      <c r="AT998" s="208" t="s">
        <v>168</v>
      </c>
      <c r="AU998" s="208" t="s">
        <v>84</v>
      </c>
      <c r="AV998" s="12" t="s">
        <v>84</v>
      </c>
      <c r="AW998" s="12" t="s">
        <v>35</v>
      </c>
      <c r="AX998" s="12" t="s">
        <v>74</v>
      </c>
      <c r="AY998" s="208" t="s">
        <v>148</v>
      </c>
    </row>
    <row r="999" spans="2:65" s="12" customFormat="1" ht="11.25">
      <c r="B999" s="198"/>
      <c r="C999" s="199"/>
      <c r="D999" s="185" t="s">
        <v>168</v>
      </c>
      <c r="E999" s="200" t="s">
        <v>19</v>
      </c>
      <c r="F999" s="201" t="s">
        <v>1674</v>
      </c>
      <c r="G999" s="199"/>
      <c r="H999" s="202">
        <v>8.0939999999999994</v>
      </c>
      <c r="I999" s="203"/>
      <c r="J999" s="199"/>
      <c r="K999" s="199"/>
      <c r="L999" s="204"/>
      <c r="M999" s="205"/>
      <c r="N999" s="206"/>
      <c r="O999" s="206"/>
      <c r="P999" s="206"/>
      <c r="Q999" s="206"/>
      <c r="R999" s="206"/>
      <c r="S999" s="206"/>
      <c r="T999" s="207"/>
      <c r="AT999" s="208" t="s">
        <v>168</v>
      </c>
      <c r="AU999" s="208" t="s">
        <v>84</v>
      </c>
      <c r="AV999" s="12" t="s">
        <v>84</v>
      </c>
      <c r="AW999" s="12" t="s">
        <v>35</v>
      </c>
      <c r="AX999" s="12" t="s">
        <v>74</v>
      </c>
      <c r="AY999" s="208" t="s">
        <v>148</v>
      </c>
    </row>
    <row r="1000" spans="2:65" s="12" customFormat="1" ht="11.25">
      <c r="B1000" s="198"/>
      <c r="C1000" s="199"/>
      <c r="D1000" s="185" t="s">
        <v>168</v>
      </c>
      <c r="E1000" s="200" t="s">
        <v>19</v>
      </c>
      <c r="F1000" s="201" t="s">
        <v>1675</v>
      </c>
      <c r="G1000" s="199"/>
      <c r="H1000" s="202">
        <v>7.298</v>
      </c>
      <c r="I1000" s="203"/>
      <c r="J1000" s="199"/>
      <c r="K1000" s="199"/>
      <c r="L1000" s="204"/>
      <c r="M1000" s="205"/>
      <c r="N1000" s="206"/>
      <c r="O1000" s="206"/>
      <c r="P1000" s="206"/>
      <c r="Q1000" s="206"/>
      <c r="R1000" s="206"/>
      <c r="S1000" s="206"/>
      <c r="T1000" s="207"/>
      <c r="AT1000" s="208" t="s">
        <v>168</v>
      </c>
      <c r="AU1000" s="208" t="s">
        <v>84</v>
      </c>
      <c r="AV1000" s="12" t="s">
        <v>84</v>
      </c>
      <c r="AW1000" s="12" t="s">
        <v>35</v>
      </c>
      <c r="AX1000" s="12" t="s">
        <v>74</v>
      </c>
      <c r="AY1000" s="208" t="s">
        <v>148</v>
      </c>
    </row>
    <row r="1001" spans="2:65" s="12" customFormat="1" ht="11.25">
      <c r="B1001" s="198"/>
      <c r="C1001" s="199"/>
      <c r="D1001" s="185" t="s">
        <v>168</v>
      </c>
      <c r="E1001" s="200" t="s">
        <v>19</v>
      </c>
      <c r="F1001" s="201" t="s">
        <v>1676</v>
      </c>
      <c r="G1001" s="199"/>
      <c r="H1001" s="202">
        <v>26.664000000000001</v>
      </c>
      <c r="I1001" s="203"/>
      <c r="J1001" s="199"/>
      <c r="K1001" s="199"/>
      <c r="L1001" s="204"/>
      <c r="M1001" s="205"/>
      <c r="N1001" s="206"/>
      <c r="O1001" s="206"/>
      <c r="P1001" s="206"/>
      <c r="Q1001" s="206"/>
      <c r="R1001" s="206"/>
      <c r="S1001" s="206"/>
      <c r="T1001" s="207"/>
      <c r="AT1001" s="208" t="s">
        <v>168</v>
      </c>
      <c r="AU1001" s="208" t="s">
        <v>84</v>
      </c>
      <c r="AV1001" s="12" t="s">
        <v>84</v>
      </c>
      <c r="AW1001" s="12" t="s">
        <v>35</v>
      </c>
      <c r="AX1001" s="12" t="s">
        <v>74</v>
      </c>
      <c r="AY1001" s="208" t="s">
        <v>148</v>
      </c>
    </row>
    <row r="1002" spans="2:65" s="12" customFormat="1" ht="11.25">
      <c r="B1002" s="198"/>
      <c r="C1002" s="199"/>
      <c r="D1002" s="185" t="s">
        <v>168</v>
      </c>
      <c r="E1002" s="200" t="s">
        <v>19</v>
      </c>
      <c r="F1002" s="201" t="s">
        <v>1677</v>
      </c>
      <c r="G1002" s="199"/>
      <c r="H1002" s="202">
        <v>21.872</v>
      </c>
      <c r="I1002" s="203"/>
      <c r="J1002" s="199"/>
      <c r="K1002" s="199"/>
      <c r="L1002" s="204"/>
      <c r="M1002" s="205"/>
      <c r="N1002" s="206"/>
      <c r="O1002" s="206"/>
      <c r="P1002" s="206"/>
      <c r="Q1002" s="206"/>
      <c r="R1002" s="206"/>
      <c r="S1002" s="206"/>
      <c r="T1002" s="207"/>
      <c r="AT1002" s="208" t="s">
        <v>168</v>
      </c>
      <c r="AU1002" s="208" t="s">
        <v>84</v>
      </c>
      <c r="AV1002" s="12" t="s">
        <v>84</v>
      </c>
      <c r="AW1002" s="12" t="s">
        <v>35</v>
      </c>
      <c r="AX1002" s="12" t="s">
        <v>74</v>
      </c>
      <c r="AY1002" s="208" t="s">
        <v>148</v>
      </c>
    </row>
    <row r="1003" spans="2:65" s="12" customFormat="1" ht="11.25">
      <c r="B1003" s="198"/>
      <c r="C1003" s="199"/>
      <c r="D1003" s="185" t="s">
        <v>168</v>
      </c>
      <c r="E1003" s="200" t="s">
        <v>19</v>
      </c>
      <c r="F1003" s="201" t="s">
        <v>1678</v>
      </c>
      <c r="G1003" s="199"/>
      <c r="H1003" s="202">
        <v>20.992999999999999</v>
      </c>
      <c r="I1003" s="203"/>
      <c r="J1003" s="199"/>
      <c r="K1003" s="199"/>
      <c r="L1003" s="204"/>
      <c r="M1003" s="205"/>
      <c r="N1003" s="206"/>
      <c r="O1003" s="206"/>
      <c r="P1003" s="206"/>
      <c r="Q1003" s="206"/>
      <c r="R1003" s="206"/>
      <c r="S1003" s="206"/>
      <c r="T1003" s="207"/>
      <c r="AT1003" s="208" t="s">
        <v>168</v>
      </c>
      <c r="AU1003" s="208" t="s">
        <v>84</v>
      </c>
      <c r="AV1003" s="12" t="s">
        <v>84</v>
      </c>
      <c r="AW1003" s="12" t="s">
        <v>35</v>
      </c>
      <c r="AX1003" s="12" t="s">
        <v>74</v>
      </c>
      <c r="AY1003" s="208" t="s">
        <v>148</v>
      </c>
    </row>
    <row r="1004" spans="2:65" s="12" customFormat="1" ht="11.25">
      <c r="B1004" s="198"/>
      <c r="C1004" s="199"/>
      <c r="D1004" s="185" t="s">
        <v>168</v>
      </c>
      <c r="E1004" s="200" t="s">
        <v>19</v>
      </c>
      <c r="F1004" s="201" t="s">
        <v>1679</v>
      </c>
      <c r="G1004" s="199"/>
      <c r="H1004" s="202">
        <v>11.965999999999999</v>
      </c>
      <c r="I1004" s="203"/>
      <c r="J1004" s="199"/>
      <c r="K1004" s="199"/>
      <c r="L1004" s="204"/>
      <c r="M1004" s="205"/>
      <c r="N1004" s="206"/>
      <c r="O1004" s="206"/>
      <c r="P1004" s="206"/>
      <c r="Q1004" s="206"/>
      <c r="R1004" s="206"/>
      <c r="S1004" s="206"/>
      <c r="T1004" s="207"/>
      <c r="AT1004" s="208" t="s">
        <v>168</v>
      </c>
      <c r="AU1004" s="208" t="s">
        <v>84</v>
      </c>
      <c r="AV1004" s="12" t="s">
        <v>84</v>
      </c>
      <c r="AW1004" s="12" t="s">
        <v>35</v>
      </c>
      <c r="AX1004" s="12" t="s">
        <v>74</v>
      </c>
      <c r="AY1004" s="208" t="s">
        <v>148</v>
      </c>
    </row>
    <row r="1005" spans="2:65" s="12" customFormat="1" ht="11.25">
      <c r="B1005" s="198"/>
      <c r="C1005" s="199"/>
      <c r="D1005" s="185" t="s">
        <v>168</v>
      </c>
      <c r="E1005" s="200" t="s">
        <v>19</v>
      </c>
      <c r="F1005" s="201" t="s">
        <v>1680</v>
      </c>
      <c r="G1005" s="199"/>
      <c r="H1005" s="202">
        <v>89.055000000000007</v>
      </c>
      <c r="I1005" s="203"/>
      <c r="J1005" s="199"/>
      <c r="K1005" s="199"/>
      <c r="L1005" s="204"/>
      <c r="M1005" s="205"/>
      <c r="N1005" s="206"/>
      <c r="O1005" s="206"/>
      <c r="P1005" s="206"/>
      <c r="Q1005" s="206"/>
      <c r="R1005" s="206"/>
      <c r="S1005" s="206"/>
      <c r="T1005" s="207"/>
      <c r="AT1005" s="208" t="s">
        <v>168</v>
      </c>
      <c r="AU1005" s="208" t="s">
        <v>84</v>
      </c>
      <c r="AV1005" s="12" t="s">
        <v>84</v>
      </c>
      <c r="AW1005" s="12" t="s">
        <v>35</v>
      </c>
      <c r="AX1005" s="12" t="s">
        <v>74</v>
      </c>
      <c r="AY1005" s="208" t="s">
        <v>148</v>
      </c>
    </row>
    <row r="1006" spans="2:65" s="12" customFormat="1" ht="11.25">
      <c r="B1006" s="198"/>
      <c r="C1006" s="199"/>
      <c r="D1006" s="185" t="s">
        <v>168</v>
      </c>
      <c r="E1006" s="200" t="s">
        <v>19</v>
      </c>
      <c r="F1006" s="201" t="s">
        <v>1681</v>
      </c>
      <c r="G1006" s="199"/>
      <c r="H1006" s="202">
        <v>91.204999999999998</v>
      </c>
      <c r="I1006" s="203"/>
      <c r="J1006" s="199"/>
      <c r="K1006" s="199"/>
      <c r="L1006" s="204"/>
      <c r="M1006" s="205"/>
      <c r="N1006" s="206"/>
      <c r="O1006" s="206"/>
      <c r="P1006" s="206"/>
      <c r="Q1006" s="206"/>
      <c r="R1006" s="206"/>
      <c r="S1006" s="206"/>
      <c r="T1006" s="207"/>
      <c r="AT1006" s="208" t="s">
        <v>168</v>
      </c>
      <c r="AU1006" s="208" t="s">
        <v>84</v>
      </c>
      <c r="AV1006" s="12" t="s">
        <v>84</v>
      </c>
      <c r="AW1006" s="12" t="s">
        <v>35</v>
      </c>
      <c r="AX1006" s="12" t="s">
        <v>74</v>
      </c>
      <c r="AY1006" s="208" t="s">
        <v>148</v>
      </c>
    </row>
    <row r="1007" spans="2:65" s="12" customFormat="1" ht="11.25">
      <c r="B1007" s="198"/>
      <c r="C1007" s="199"/>
      <c r="D1007" s="185" t="s">
        <v>168</v>
      </c>
      <c r="E1007" s="200" t="s">
        <v>19</v>
      </c>
      <c r="F1007" s="201" t="s">
        <v>1682</v>
      </c>
      <c r="G1007" s="199"/>
      <c r="H1007" s="202">
        <v>59.668999999999997</v>
      </c>
      <c r="I1007" s="203"/>
      <c r="J1007" s="199"/>
      <c r="K1007" s="199"/>
      <c r="L1007" s="204"/>
      <c r="M1007" s="205"/>
      <c r="N1007" s="206"/>
      <c r="O1007" s="206"/>
      <c r="P1007" s="206"/>
      <c r="Q1007" s="206"/>
      <c r="R1007" s="206"/>
      <c r="S1007" s="206"/>
      <c r="T1007" s="207"/>
      <c r="AT1007" s="208" t="s">
        <v>168</v>
      </c>
      <c r="AU1007" s="208" t="s">
        <v>84</v>
      </c>
      <c r="AV1007" s="12" t="s">
        <v>84</v>
      </c>
      <c r="AW1007" s="12" t="s">
        <v>35</v>
      </c>
      <c r="AX1007" s="12" t="s">
        <v>74</v>
      </c>
      <c r="AY1007" s="208" t="s">
        <v>148</v>
      </c>
    </row>
    <row r="1008" spans="2:65" s="12" customFormat="1" ht="22.5">
      <c r="B1008" s="198"/>
      <c r="C1008" s="199"/>
      <c r="D1008" s="185" t="s">
        <v>168</v>
      </c>
      <c r="E1008" s="200" t="s">
        <v>19</v>
      </c>
      <c r="F1008" s="201" t="s">
        <v>1683</v>
      </c>
      <c r="G1008" s="199"/>
      <c r="H1008" s="202">
        <v>137.01499999999999</v>
      </c>
      <c r="I1008" s="203"/>
      <c r="J1008" s="199"/>
      <c r="K1008" s="199"/>
      <c r="L1008" s="204"/>
      <c r="M1008" s="205"/>
      <c r="N1008" s="206"/>
      <c r="O1008" s="206"/>
      <c r="P1008" s="206"/>
      <c r="Q1008" s="206"/>
      <c r="R1008" s="206"/>
      <c r="S1008" s="206"/>
      <c r="T1008" s="207"/>
      <c r="AT1008" s="208" t="s">
        <v>168</v>
      </c>
      <c r="AU1008" s="208" t="s">
        <v>84</v>
      </c>
      <c r="AV1008" s="12" t="s">
        <v>84</v>
      </c>
      <c r="AW1008" s="12" t="s">
        <v>35</v>
      </c>
      <c r="AX1008" s="12" t="s">
        <v>74</v>
      </c>
      <c r="AY1008" s="208" t="s">
        <v>148</v>
      </c>
    </row>
    <row r="1009" spans="2:65" s="12" customFormat="1" ht="22.5">
      <c r="B1009" s="198"/>
      <c r="C1009" s="199"/>
      <c r="D1009" s="185" t="s">
        <v>168</v>
      </c>
      <c r="E1009" s="200" t="s">
        <v>19</v>
      </c>
      <c r="F1009" s="201" t="s">
        <v>1684</v>
      </c>
      <c r="G1009" s="199"/>
      <c r="H1009" s="202">
        <v>134.511</v>
      </c>
      <c r="I1009" s="203"/>
      <c r="J1009" s="199"/>
      <c r="K1009" s="199"/>
      <c r="L1009" s="204"/>
      <c r="M1009" s="205"/>
      <c r="N1009" s="206"/>
      <c r="O1009" s="206"/>
      <c r="P1009" s="206"/>
      <c r="Q1009" s="206"/>
      <c r="R1009" s="206"/>
      <c r="S1009" s="206"/>
      <c r="T1009" s="207"/>
      <c r="AT1009" s="208" t="s">
        <v>168</v>
      </c>
      <c r="AU1009" s="208" t="s">
        <v>84</v>
      </c>
      <c r="AV1009" s="12" t="s">
        <v>84</v>
      </c>
      <c r="AW1009" s="12" t="s">
        <v>35</v>
      </c>
      <c r="AX1009" s="12" t="s">
        <v>74</v>
      </c>
      <c r="AY1009" s="208" t="s">
        <v>148</v>
      </c>
    </row>
    <row r="1010" spans="2:65" s="12" customFormat="1" ht="11.25">
      <c r="B1010" s="198"/>
      <c r="C1010" s="199"/>
      <c r="D1010" s="185" t="s">
        <v>168</v>
      </c>
      <c r="E1010" s="200" t="s">
        <v>19</v>
      </c>
      <c r="F1010" s="201" t="s">
        <v>1685</v>
      </c>
      <c r="G1010" s="199"/>
      <c r="H1010" s="202">
        <v>48.27</v>
      </c>
      <c r="I1010" s="203"/>
      <c r="J1010" s="199"/>
      <c r="K1010" s="199"/>
      <c r="L1010" s="204"/>
      <c r="M1010" s="205"/>
      <c r="N1010" s="206"/>
      <c r="O1010" s="206"/>
      <c r="P1010" s="206"/>
      <c r="Q1010" s="206"/>
      <c r="R1010" s="206"/>
      <c r="S1010" s="206"/>
      <c r="T1010" s="207"/>
      <c r="AT1010" s="208" t="s">
        <v>168</v>
      </c>
      <c r="AU1010" s="208" t="s">
        <v>84</v>
      </c>
      <c r="AV1010" s="12" t="s">
        <v>84</v>
      </c>
      <c r="AW1010" s="12" t="s">
        <v>35</v>
      </c>
      <c r="AX1010" s="12" t="s">
        <v>74</v>
      </c>
      <c r="AY1010" s="208" t="s">
        <v>148</v>
      </c>
    </row>
    <row r="1011" spans="2:65" s="12" customFormat="1" ht="11.25">
      <c r="B1011" s="198"/>
      <c r="C1011" s="199"/>
      <c r="D1011" s="185" t="s">
        <v>168</v>
      </c>
      <c r="E1011" s="200" t="s">
        <v>19</v>
      </c>
      <c r="F1011" s="201" t="s">
        <v>1686</v>
      </c>
      <c r="G1011" s="199"/>
      <c r="H1011" s="202">
        <v>67.08</v>
      </c>
      <c r="I1011" s="203"/>
      <c r="J1011" s="199"/>
      <c r="K1011" s="199"/>
      <c r="L1011" s="204"/>
      <c r="M1011" s="205"/>
      <c r="N1011" s="206"/>
      <c r="O1011" s="206"/>
      <c r="P1011" s="206"/>
      <c r="Q1011" s="206"/>
      <c r="R1011" s="206"/>
      <c r="S1011" s="206"/>
      <c r="T1011" s="207"/>
      <c r="AT1011" s="208" t="s">
        <v>168</v>
      </c>
      <c r="AU1011" s="208" t="s">
        <v>84</v>
      </c>
      <c r="AV1011" s="12" t="s">
        <v>84</v>
      </c>
      <c r="AW1011" s="12" t="s">
        <v>35</v>
      </c>
      <c r="AX1011" s="12" t="s">
        <v>74</v>
      </c>
      <c r="AY1011" s="208" t="s">
        <v>148</v>
      </c>
    </row>
    <row r="1012" spans="2:65" s="12" customFormat="1" ht="22.5">
      <c r="B1012" s="198"/>
      <c r="C1012" s="199"/>
      <c r="D1012" s="185" t="s">
        <v>168</v>
      </c>
      <c r="E1012" s="200" t="s">
        <v>19</v>
      </c>
      <c r="F1012" s="201" t="s">
        <v>1687</v>
      </c>
      <c r="G1012" s="199"/>
      <c r="H1012" s="202">
        <v>105.934</v>
      </c>
      <c r="I1012" s="203"/>
      <c r="J1012" s="199"/>
      <c r="K1012" s="199"/>
      <c r="L1012" s="204"/>
      <c r="M1012" s="205"/>
      <c r="N1012" s="206"/>
      <c r="O1012" s="206"/>
      <c r="P1012" s="206"/>
      <c r="Q1012" s="206"/>
      <c r="R1012" s="206"/>
      <c r="S1012" s="206"/>
      <c r="T1012" s="207"/>
      <c r="AT1012" s="208" t="s">
        <v>168</v>
      </c>
      <c r="AU1012" s="208" t="s">
        <v>84</v>
      </c>
      <c r="AV1012" s="12" t="s">
        <v>84</v>
      </c>
      <c r="AW1012" s="12" t="s">
        <v>35</v>
      </c>
      <c r="AX1012" s="12" t="s">
        <v>74</v>
      </c>
      <c r="AY1012" s="208" t="s">
        <v>148</v>
      </c>
    </row>
    <row r="1013" spans="2:65" s="12" customFormat="1" ht="11.25">
      <c r="B1013" s="198"/>
      <c r="C1013" s="199"/>
      <c r="D1013" s="185" t="s">
        <v>168</v>
      </c>
      <c r="E1013" s="200" t="s">
        <v>19</v>
      </c>
      <c r="F1013" s="201" t="s">
        <v>1688</v>
      </c>
      <c r="G1013" s="199"/>
      <c r="H1013" s="202">
        <v>35.511000000000003</v>
      </c>
      <c r="I1013" s="203"/>
      <c r="J1013" s="199"/>
      <c r="K1013" s="199"/>
      <c r="L1013" s="204"/>
      <c r="M1013" s="205"/>
      <c r="N1013" s="206"/>
      <c r="O1013" s="206"/>
      <c r="P1013" s="206"/>
      <c r="Q1013" s="206"/>
      <c r="R1013" s="206"/>
      <c r="S1013" s="206"/>
      <c r="T1013" s="207"/>
      <c r="AT1013" s="208" t="s">
        <v>168</v>
      </c>
      <c r="AU1013" s="208" t="s">
        <v>84</v>
      </c>
      <c r="AV1013" s="12" t="s">
        <v>84</v>
      </c>
      <c r="AW1013" s="12" t="s">
        <v>35</v>
      </c>
      <c r="AX1013" s="12" t="s">
        <v>74</v>
      </c>
      <c r="AY1013" s="208" t="s">
        <v>148</v>
      </c>
    </row>
    <row r="1014" spans="2:65" s="12" customFormat="1" ht="22.5">
      <c r="B1014" s="198"/>
      <c r="C1014" s="199"/>
      <c r="D1014" s="185" t="s">
        <v>168</v>
      </c>
      <c r="E1014" s="200" t="s">
        <v>19</v>
      </c>
      <c r="F1014" s="201" t="s">
        <v>1689</v>
      </c>
      <c r="G1014" s="199"/>
      <c r="H1014" s="202">
        <v>158.17099999999999</v>
      </c>
      <c r="I1014" s="203"/>
      <c r="J1014" s="199"/>
      <c r="K1014" s="199"/>
      <c r="L1014" s="204"/>
      <c r="M1014" s="205"/>
      <c r="N1014" s="206"/>
      <c r="O1014" s="206"/>
      <c r="P1014" s="206"/>
      <c r="Q1014" s="206"/>
      <c r="R1014" s="206"/>
      <c r="S1014" s="206"/>
      <c r="T1014" s="207"/>
      <c r="AT1014" s="208" t="s">
        <v>168</v>
      </c>
      <c r="AU1014" s="208" t="s">
        <v>84</v>
      </c>
      <c r="AV1014" s="12" t="s">
        <v>84</v>
      </c>
      <c r="AW1014" s="12" t="s">
        <v>35</v>
      </c>
      <c r="AX1014" s="12" t="s">
        <v>74</v>
      </c>
      <c r="AY1014" s="208" t="s">
        <v>148</v>
      </c>
    </row>
    <row r="1015" spans="2:65" s="12" customFormat="1" ht="11.25">
      <c r="B1015" s="198"/>
      <c r="C1015" s="199"/>
      <c r="D1015" s="185" t="s">
        <v>168</v>
      </c>
      <c r="E1015" s="200" t="s">
        <v>19</v>
      </c>
      <c r="F1015" s="201" t="s">
        <v>1690</v>
      </c>
      <c r="G1015" s="199"/>
      <c r="H1015" s="202">
        <v>238.708</v>
      </c>
      <c r="I1015" s="203"/>
      <c r="J1015" s="199"/>
      <c r="K1015" s="199"/>
      <c r="L1015" s="204"/>
      <c r="M1015" s="205"/>
      <c r="N1015" s="206"/>
      <c r="O1015" s="206"/>
      <c r="P1015" s="206"/>
      <c r="Q1015" s="206"/>
      <c r="R1015" s="206"/>
      <c r="S1015" s="206"/>
      <c r="T1015" s="207"/>
      <c r="AT1015" s="208" t="s">
        <v>168</v>
      </c>
      <c r="AU1015" s="208" t="s">
        <v>84</v>
      </c>
      <c r="AV1015" s="12" t="s">
        <v>84</v>
      </c>
      <c r="AW1015" s="12" t="s">
        <v>35</v>
      </c>
      <c r="AX1015" s="12" t="s">
        <v>74</v>
      </c>
      <c r="AY1015" s="208" t="s">
        <v>148</v>
      </c>
    </row>
    <row r="1016" spans="2:65" s="12" customFormat="1" ht="11.25">
      <c r="B1016" s="198"/>
      <c r="C1016" s="199"/>
      <c r="D1016" s="185" t="s">
        <v>168</v>
      </c>
      <c r="E1016" s="200" t="s">
        <v>19</v>
      </c>
      <c r="F1016" s="201" t="s">
        <v>1691</v>
      </c>
      <c r="G1016" s="199"/>
      <c r="H1016" s="202">
        <v>4.29</v>
      </c>
      <c r="I1016" s="203"/>
      <c r="J1016" s="199"/>
      <c r="K1016" s="199"/>
      <c r="L1016" s="204"/>
      <c r="M1016" s="205"/>
      <c r="N1016" s="206"/>
      <c r="O1016" s="206"/>
      <c r="P1016" s="206"/>
      <c r="Q1016" s="206"/>
      <c r="R1016" s="206"/>
      <c r="S1016" s="206"/>
      <c r="T1016" s="207"/>
      <c r="AT1016" s="208" t="s">
        <v>168</v>
      </c>
      <c r="AU1016" s="208" t="s">
        <v>84</v>
      </c>
      <c r="AV1016" s="12" t="s">
        <v>84</v>
      </c>
      <c r="AW1016" s="12" t="s">
        <v>35</v>
      </c>
      <c r="AX1016" s="12" t="s">
        <v>74</v>
      </c>
      <c r="AY1016" s="208" t="s">
        <v>148</v>
      </c>
    </row>
    <row r="1017" spans="2:65" s="12" customFormat="1" ht="11.25">
      <c r="B1017" s="198"/>
      <c r="C1017" s="199"/>
      <c r="D1017" s="185" t="s">
        <v>168</v>
      </c>
      <c r="E1017" s="200" t="s">
        <v>19</v>
      </c>
      <c r="F1017" s="201" t="s">
        <v>1692</v>
      </c>
      <c r="G1017" s="199"/>
      <c r="H1017" s="202">
        <v>31.93</v>
      </c>
      <c r="I1017" s="203"/>
      <c r="J1017" s="199"/>
      <c r="K1017" s="199"/>
      <c r="L1017" s="204"/>
      <c r="M1017" s="205"/>
      <c r="N1017" s="206"/>
      <c r="O1017" s="206"/>
      <c r="P1017" s="206"/>
      <c r="Q1017" s="206"/>
      <c r="R1017" s="206"/>
      <c r="S1017" s="206"/>
      <c r="T1017" s="207"/>
      <c r="AT1017" s="208" t="s">
        <v>168</v>
      </c>
      <c r="AU1017" s="208" t="s">
        <v>84</v>
      </c>
      <c r="AV1017" s="12" t="s">
        <v>84</v>
      </c>
      <c r="AW1017" s="12" t="s">
        <v>35</v>
      </c>
      <c r="AX1017" s="12" t="s">
        <v>74</v>
      </c>
      <c r="AY1017" s="208" t="s">
        <v>148</v>
      </c>
    </row>
    <row r="1018" spans="2:65" s="12" customFormat="1" ht="11.25">
      <c r="B1018" s="198"/>
      <c r="C1018" s="199"/>
      <c r="D1018" s="185" t="s">
        <v>168</v>
      </c>
      <c r="E1018" s="200" t="s">
        <v>19</v>
      </c>
      <c r="F1018" s="201" t="s">
        <v>314</v>
      </c>
      <c r="G1018" s="199"/>
      <c r="H1018" s="202">
        <v>2.69</v>
      </c>
      <c r="I1018" s="203"/>
      <c r="J1018" s="199"/>
      <c r="K1018" s="199"/>
      <c r="L1018" s="204"/>
      <c r="M1018" s="205"/>
      <c r="N1018" s="206"/>
      <c r="O1018" s="206"/>
      <c r="P1018" s="206"/>
      <c r="Q1018" s="206"/>
      <c r="R1018" s="206"/>
      <c r="S1018" s="206"/>
      <c r="T1018" s="207"/>
      <c r="AT1018" s="208" t="s">
        <v>168</v>
      </c>
      <c r="AU1018" s="208" t="s">
        <v>84</v>
      </c>
      <c r="AV1018" s="12" t="s">
        <v>84</v>
      </c>
      <c r="AW1018" s="12" t="s">
        <v>35</v>
      </c>
      <c r="AX1018" s="12" t="s">
        <v>74</v>
      </c>
      <c r="AY1018" s="208" t="s">
        <v>148</v>
      </c>
    </row>
    <row r="1019" spans="2:65" s="12" customFormat="1" ht="11.25">
      <c r="B1019" s="198"/>
      <c r="C1019" s="199"/>
      <c r="D1019" s="185" t="s">
        <v>168</v>
      </c>
      <c r="E1019" s="200" t="s">
        <v>19</v>
      </c>
      <c r="F1019" s="201" t="s">
        <v>1693</v>
      </c>
      <c r="G1019" s="199"/>
      <c r="H1019" s="202">
        <v>90.055000000000007</v>
      </c>
      <c r="I1019" s="203"/>
      <c r="J1019" s="199"/>
      <c r="K1019" s="199"/>
      <c r="L1019" s="204"/>
      <c r="M1019" s="205"/>
      <c r="N1019" s="206"/>
      <c r="O1019" s="206"/>
      <c r="P1019" s="206"/>
      <c r="Q1019" s="206"/>
      <c r="R1019" s="206"/>
      <c r="S1019" s="206"/>
      <c r="T1019" s="207"/>
      <c r="AT1019" s="208" t="s">
        <v>168</v>
      </c>
      <c r="AU1019" s="208" t="s">
        <v>84</v>
      </c>
      <c r="AV1019" s="12" t="s">
        <v>84</v>
      </c>
      <c r="AW1019" s="12" t="s">
        <v>35</v>
      </c>
      <c r="AX1019" s="12" t="s">
        <v>74</v>
      </c>
      <c r="AY1019" s="208" t="s">
        <v>148</v>
      </c>
    </row>
    <row r="1020" spans="2:65" s="12" customFormat="1" ht="11.25">
      <c r="B1020" s="198"/>
      <c r="C1020" s="199"/>
      <c r="D1020" s="185" t="s">
        <v>168</v>
      </c>
      <c r="E1020" s="200" t="s">
        <v>19</v>
      </c>
      <c r="F1020" s="201" t="s">
        <v>1694</v>
      </c>
      <c r="G1020" s="199"/>
      <c r="H1020" s="202">
        <v>18.3</v>
      </c>
      <c r="I1020" s="203"/>
      <c r="J1020" s="199"/>
      <c r="K1020" s="199"/>
      <c r="L1020" s="204"/>
      <c r="M1020" s="205"/>
      <c r="N1020" s="206"/>
      <c r="O1020" s="206"/>
      <c r="P1020" s="206"/>
      <c r="Q1020" s="206"/>
      <c r="R1020" s="206"/>
      <c r="S1020" s="206"/>
      <c r="T1020" s="207"/>
      <c r="AT1020" s="208" t="s">
        <v>168</v>
      </c>
      <c r="AU1020" s="208" t="s">
        <v>84</v>
      </c>
      <c r="AV1020" s="12" t="s">
        <v>84</v>
      </c>
      <c r="AW1020" s="12" t="s">
        <v>35</v>
      </c>
      <c r="AX1020" s="12" t="s">
        <v>74</v>
      </c>
      <c r="AY1020" s="208" t="s">
        <v>148</v>
      </c>
    </row>
    <row r="1021" spans="2:65" s="13" customFormat="1" ht="11.25">
      <c r="B1021" s="209"/>
      <c r="C1021" s="210"/>
      <c r="D1021" s="185" t="s">
        <v>168</v>
      </c>
      <c r="E1021" s="211" t="s">
        <v>19</v>
      </c>
      <c r="F1021" s="212" t="s">
        <v>275</v>
      </c>
      <c r="G1021" s="210"/>
      <c r="H1021" s="213">
        <v>1802.2449999999999</v>
      </c>
      <c r="I1021" s="214"/>
      <c r="J1021" s="210"/>
      <c r="K1021" s="210"/>
      <c r="L1021" s="215"/>
      <c r="M1021" s="216"/>
      <c r="N1021" s="217"/>
      <c r="O1021" s="217"/>
      <c r="P1021" s="217"/>
      <c r="Q1021" s="217"/>
      <c r="R1021" s="217"/>
      <c r="S1021" s="217"/>
      <c r="T1021" s="218"/>
      <c r="AT1021" s="219" t="s">
        <v>168</v>
      </c>
      <c r="AU1021" s="219" t="s">
        <v>84</v>
      </c>
      <c r="AV1021" s="13" t="s">
        <v>155</v>
      </c>
      <c r="AW1021" s="13" t="s">
        <v>35</v>
      </c>
      <c r="AX1021" s="13" t="s">
        <v>82</v>
      </c>
      <c r="AY1021" s="219" t="s">
        <v>148</v>
      </c>
    </row>
    <row r="1022" spans="2:65" s="1" customFormat="1" ht="16.5" customHeight="1">
      <c r="B1022" s="33"/>
      <c r="C1022" s="173" t="s">
        <v>1695</v>
      </c>
      <c r="D1022" s="173" t="s">
        <v>151</v>
      </c>
      <c r="E1022" s="174" t="s">
        <v>1696</v>
      </c>
      <c r="F1022" s="175" t="s">
        <v>1697</v>
      </c>
      <c r="G1022" s="176" t="s">
        <v>179</v>
      </c>
      <c r="H1022" s="177">
        <v>1802.2449999999999</v>
      </c>
      <c r="I1022" s="178"/>
      <c r="J1022" s="179">
        <f>ROUND(I1022*H1022,2)</f>
        <v>0</v>
      </c>
      <c r="K1022" s="175" t="s">
        <v>160</v>
      </c>
      <c r="L1022" s="37"/>
      <c r="M1022" s="180" t="s">
        <v>19</v>
      </c>
      <c r="N1022" s="181" t="s">
        <v>45</v>
      </c>
      <c r="O1022" s="59"/>
      <c r="P1022" s="182">
        <f>O1022*H1022</f>
        <v>0</v>
      </c>
      <c r="Q1022" s="182">
        <v>2.0000000000000001E-4</v>
      </c>
      <c r="R1022" s="182">
        <f>Q1022*H1022</f>
        <v>0.36044900000000002</v>
      </c>
      <c r="S1022" s="182">
        <v>0</v>
      </c>
      <c r="T1022" s="183">
        <f>S1022*H1022</f>
        <v>0</v>
      </c>
      <c r="AR1022" s="16" t="s">
        <v>247</v>
      </c>
      <c r="AT1022" s="16" t="s">
        <v>151</v>
      </c>
      <c r="AU1022" s="16" t="s">
        <v>84</v>
      </c>
      <c r="AY1022" s="16" t="s">
        <v>148</v>
      </c>
      <c r="BE1022" s="184">
        <f>IF(N1022="základní",J1022,0)</f>
        <v>0</v>
      </c>
      <c r="BF1022" s="184">
        <f>IF(N1022="snížená",J1022,0)</f>
        <v>0</v>
      </c>
      <c r="BG1022" s="184">
        <f>IF(N1022="zákl. přenesená",J1022,0)</f>
        <v>0</v>
      </c>
      <c r="BH1022" s="184">
        <f>IF(N1022="sníž. přenesená",J1022,0)</f>
        <v>0</v>
      </c>
      <c r="BI1022" s="184">
        <f>IF(N1022="nulová",J1022,0)</f>
        <v>0</v>
      </c>
      <c r="BJ1022" s="16" t="s">
        <v>82</v>
      </c>
      <c r="BK1022" s="184">
        <f>ROUND(I1022*H1022,2)</f>
        <v>0</v>
      </c>
      <c r="BL1022" s="16" t="s">
        <v>247</v>
      </c>
      <c r="BM1022" s="16" t="s">
        <v>1698</v>
      </c>
    </row>
    <row r="1023" spans="2:65" s="12" customFormat="1" ht="22.5">
      <c r="B1023" s="198"/>
      <c r="C1023" s="199"/>
      <c r="D1023" s="185" t="s">
        <v>168</v>
      </c>
      <c r="E1023" s="200" t="s">
        <v>19</v>
      </c>
      <c r="F1023" s="201" t="s">
        <v>1671</v>
      </c>
      <c r="G1023" s="199"/>
      <c r="H1023" s="202">
        <v>78.516000000000005</v>
      </c>
      <c r="I1023" s="203"/>
      <c r="J1023" s="199"/>
      <c r="K1023" s="199"/>
      <c r="L1023" s="204"/>
      <c r="M1023" s="205"/>
      <c r="N1023" s="206"/>
      <c r="O1023" s="206"/>
      <c r="P1023" s="206"/>
      <c r="Q1023" s="206"/>
      <c r="R1023" s="206"/>
      <c r="S1023" s="206"/>
      <c r="T1023" s="207"/>
      <c r="AT1023" s="208" t="s">
        <v>168</v>
      </c>
      <c r="AU1023" s="208" t="s">
        <v>84</v>
      </c>
      <c r="AV1023" s="12" t="s">
        <v>84</v>
      </c>
      <c r="AW1023" s="12" t="s">
        <v>35</v>
      </c>
      <c r="AX1023" s="12" t="s">
        <v>74</v>
      </c>
      <c r="AY1023" s="208" t="s">
        <v>148</v>
      </c>
    </row>
    <row r="1024" spans="2:65" s="12" customFormat="1" ht="22.5">
      <c r="B1024" s="198"/>
      <c r="C1024" s="199"/>
      <c r="D1024" s="185" t="s">
        <v>168</v>
      </c>
      <c r="E1024" s="200" t="s">
        <v>19</v>
      </c>
      <c r="F1024" s="201" t="s">
        <v>1672</v>
      </c>
      <c r="G1024" s="199"/>
      <c r="H1024" s="202">
        <v>216.21899999999999</v>
      </c>
      <c r="I1024" s="203"/>
      <c r="J1024" s="199"/>
      <c r="K1024" s="199"/>
      <c r="L1024" s="204"/>
      <c r="M1024" s="205"/>
      <c r="N1024" s="206"/>
      <c r="O1024" s="206"/>
      <c r="P1024" s="206"/>
      <c r="Q1024" s="206"/>
      <c r="R1024" s="206"/>
      <c r="S1024" s="206"/>
      <c r="T1024" s="207"/>
      <c r="AT1024" s="208" t="s">
        <v>168</v>
      </c>
      <c r="AU1024" s="208" t="s">
        <v>84</v>
      </c>
      <c r="AV1024" s="12" t="s">
        <v>84</v>
      </c>
      <c r="AW1024" s="12" t="s">
        <v>35</v>
      </c>
      <c r="AX1024" s="12" t="s">
        <v>74</v>
      </c>
      <c r="AY1024" s="208" t="s">
        <v>148</v>
      </c>
    </row>
    <row r="1025" spans="2:51" s="12" customFormat="1" ht="22.5">
      <c r="B1025" s="198"/>
      <c r="C1025" s="199"/>
      <c r="D1025" s="185" t="s">
        <v>168</v>
      </c>
      <c r="E1025" s="200" t="s">
        <v>19</v>
      </c>
      <c r="F1025" s="201" t="s">
        <v>1673</v>
      </c>
      <c r="G1025" s="199"/>
      <c r="H1025" s="202">
        <v>98.228999999999999</v>
      </c>
      <c r="I1025" s="203"/>
      <c r="J1025" s="199"/>
      <c r="K1025" s="199"/>
      <c r="L1025" s="204"/>
      <c r="M1025" s="205"/>
      <c r="N1025" s="206"/>
      <c r="O1025" s="206"/>
      <c r="P1025" s="206"/>
      <c r="Q1025" s="206"/>
      <c r="R1025" s="206"/>
      <c r="S1025" s="206"/>
      <c r="T1025" s="207"/>
      <c r="AT1025" s="208" t="s">
        <v>168</v>
      </c>
      <c r="AU1025" s="208" t="s">
        <v>84</v>
      </c>
      <c r="AV1025" s="12" t="s">
        <v>84</v>
      </c>
      <c r="AW1025" s="12" t="s">
        <v>35</v>
      </c>
      <c r="AX1025" s="12" t="s">
        <v>74</v>
      </c>
      <c r="AY1025" s="208" t="s">
        <v>148</v>
      </c>
    </row>
    <row r="1026" spans="2:51" s="12" customFormat="1" ht="11.25">
      <c r="B1026" s="198"/>
      <c r="C1026" s="199"/>
      <c r="D1026" s="185" t="s">
        <v>168</v>
      </c>
      <c r="E1026" s="200" t="s">
        <v>19</v>
      </c>
      <c r="F1026" s="201" t="s">
        <v>1674</v>
      </c>
      <c r="G1026" s="199"/>
      <c r="H1026" s="202">
        <v>8.0939999999999994</v>
      </c>
      <c r="I1026" s="203"/>
      <c r="J1026" s="199"/>
      <c r="K1026" s="199"/>
      <c r="L1026" s="204"/>
      <c r="M1026" s="205"/>
      <c r="N1026" s="206"/>
      <c r="O1026" s="206"/>
      <c r="P1026" s="206"/>
      <c r="Q1026" s="206"/>
      <c r="R1026" s="206"/>
      <c r="S1026" s="206"/>
      <c r="T1026" s="207"/>
      <c r="AT1026" s="208" t="s">
        <v>168</v>
      </c>
      <c r="AU1026" s="208" t="s">
        <v>84</v>
      </c>
      <c r="AV1026" s="12" t="s">
        <v>84</v>
      </c>
      <c r="AW1026" s="12" t="s">
        <v>35</v>
      </c>
      <c r="AX1026" s="12" t="s">
        <v>74</v>
      </c>
      <c r="AY1026" s="208" t="s">
        <v>148</v>
      </c>
    </row>
    <row r="1027" spans="2:51" s="12" customFormat="1" ht="11.25">
      <c r="B1027" s="198"/>
      <c r="C1027" s="199"/>
      <c r="D1027" s="185" t="s">
        <v>168</v>
      </c>
      <c r="E1027" s="200" t="s">
        <v>19</v>
      </c>
      <c r="F1027" s="201" t="s">
        <v>1675</v>
      </c>
      <c r="G1027" s="199"/>
      <c r="H1027" s="202">
        <v>7.298</v>
      </c>
      <c r="I1027" s="203"/>
      <c r="J1027" s="199"/>
      <c r="K1027" s="199"/>
      <c r="L1027" s="204"/>
      <c r="M1027" s="205"/>
      <c r="N1027" s="206"/>
      <c r="O1027" s="206"/>
      <c r="P1027" s="206"/>
      <c r="Q1027" s="206"/>
      <c r="R1027" s="206"/>
      <c r="S1027" s="206"/>
      <c r="T1027" s="207"/>
      <c r="AT1027" s="208" t="s">
        <v>168</v>
      </c>
      <c r="AU1027" s="208" t="s">
        <v>84</v>
      </c>
      <c r="AV1027" s="12" t="s">
        <v>84</v>
      </c>
      <c r="AW1027" s="12" t="s">
        <v>35</v>
      </c>
      <c r="AX1027" s="12" t="s">
        <v>74</v>
      </c>
      <c r="AY1027" s="208" t="s">
        <v>148</v>
      </c>
    </row>
    <row r="1028" spans="2:51" s="12" customFormat="1" ht="11.25">
      <c r="B1028" s="198"/>
      <c r="C1028" s="199"/>
      <c r="D1028" s="185" t="s">
        <v>168</v>
      </c>
      <c r="E1028" s="200" t="s">
        <v>19</v>
      </c>
      <c r="F1028" s="201" t="s">
        <v>1676</v>
      </c>
      <c r="G1028" s="199"/>
      <c r="H1028" s="202">
        <v>26.664000000000001</v>
      </c>
      <c r="I1028" s="203"/>
      <c r="J1028" s="199"/>
      <c r="K1028" s="199"/>
      <c r="L1028" s="204"/>
      <c r="M1028" s="205"/>
      <c r="N1028" s="206"/>
      <c r="O1028" s="206"/>
      <c r="P1028" s="206"/>
      <c r="Q1028" s="206"/>
      <c r="R1028" s="206"/>
      <c r="S1028" s="206"/>
      <c r="T1028" s="207"/>
      <c r="AT1028" s="208" t="s">
        <v>168</v>
      </c>
      <c r="AU1028" s="208" t="s">
        <v>84</v>
      </c>
      <c r="AV1028" s="12" t="s">
        <v>84</v>
      </c>
      <c r="AW1028" s="12" t="s">
        <v>35</v>
      </c>
      <c r="AX1028" s="12" t="s">
        <v>74</v>
      </c>
      <c r="AY1028" s="208" t="s">
        <v>148</v>
      </c>
    </row>
    <row r="1029" spans="2:51" s="12" customFormat="1" ht="11.25">
      <c r="B1029" s="198"/>
      <c r="C1029" s="199"/>
      <c r="D1029" s="185" t="s">
        <v>168</v>
      </c>
      <c r="E1029" s="200" t="s">
        <v>19</v>
      </c>
      <c r="F1029" s="201" t="s">
        <v>1677</v>
      </c>
      <c r="G1029" s="199"/>
      <c r="H1029" s="202">
        <v>21.872</v>
      </c>
      <c r="I1029" s="203"/>
      <c r="J1029" s="199"/>
      <c r="K1029" s="199"/>
      <c r="L1029" s="204"/>
      <c r="M1029" s="205"/>
      <c r="N1029" s="206"/>
      <c r="O1029" s="206"/>
      <c r="P1029" s="206"/>
      <c r="Q1029" s="206"/>
      <c r="R1029" s="206"/>
      <c r="S1029" s="206"/>
      <c r="T1029" s="207"/>
      <c r="AT1029" s="208" t="s">
        <v>168</v>
      </c>
      <c r="AU1029" s="208" t="s">
        <v>84</v>
      </c>
      <c r="AV1029" s="12" t="s">
        <v>84</v>
      </c>
      <c r="AW1029" s="12" t="s">
        <v>35</v>
      </c>
      <c r="AX1029" s="12" t="s">
        <v>74</v>
      </c>
      <c r="AY1029" s="208" t="s">
        <v>148</v>
      </c>
    </row>
    <row r="1030" spans="2:51" s="12" customFormat="1" ht="11.25">
      <c r="B1030" s="198"/>
      <c r="C1030" s="199"/>
      <c r="D1030" s="185" t="s">
        <v>168</v>
      </c>
      <c r="E1030" s="200" t="s">
        <v>19</v>
      </c>
      <c r="F1030" s="201" t="s">
        <v>1678</v>
      </c>
      <c r="G1030" s="199"/>
      <c r="H1030" s="202">
        <v>20.992999999999999</v>
      </c>
      <c r="I1030" s="203"/>
      <c r="J1030" s="199"/>
      <c r="K1030" s="199"/>
      <c r="L1030" s="204"/>
      <c r="M1030" s="205"/>
      <c r="N1030" s="206"/>
      <c r="O1030" s="206"/>
      <c r="P1030" s="206"/>
      <c r="Q1030" s="206"/>
      <c r="R1030" s="206"/>
      <c r="S1030" s="206"/>
      <c r="T1030" s="207"/>
      <c r="AT1030" s="208" t="s">
        <v>168</v>
      </c>
      <c r="AU1030" s="208" t="s">
        <v>84</v>
      </c>
      <c r="AV1030" s="12" t="s">
        <v>84</v>
      </c>
      <c r="AW1030" s="12" t="s">
        <v>35</v>
      </c>
      <c r="AX1030" s="12" t="s">
        <v>74</v>
      </c>
      <c r="AY1030" s="208" t="s">
        <v>148</v>
      </c>
    </row>
    <row r="1031" spans="2:51" s="12" customFormat="1" ht="11.25">
      <c r="B1031" s="198"/>
      <c r="C1031" s="199"/>
      <c r="D1031" s="185" t="s">
        <v>168</v>
      </c>
      <c r="E1031" s="200" t="s">
        <v>19</v>
      </c>
      <c r="F1031" s="201" t="s">
        <v>1679</v>
      </c>
      <c r="G1031" s="199"/>
      <c r="H1031" s="202">
        <v>11.965999999999999</v>
      </c>
      <c r="I1031" s="203"/>
      <c r="J1031" s="199"/>
      <c r="K1031" s="199"/>
      <c r="L1031" s="204"/>
      <c r="M1031" s="205"/>
      <c r="N1031" s="206"/>
      <c r="O1031" s="206"/>
      <c r="P1031" s="206"/>
      <c r="Q1031" s="206"/>
      <c r="R1031" s="206"/>
      <c r="S1031" s="206"/>
      <c r="T1031" s="207"/>
      <c r="AT1031" s="208" t="s">
        <v>168</v>
      </c>
      <c r="AU1031" s="208" t="s">
        <v>84</v>
      </c>
      <c r="AV1031" s="12" t="s">
        <v>84</v>
      </c>
      <c r="AW1031" s="12" t="s">
        <v>35</v>
      </c>
      <c r="AX1031" s="12" t="s">
        <v>74</v>
      </c>
      <c r="AY1031" s="208" t="s">
        <v>148</v>
      </c>
    </row>
    <row r="1032" spans="2:51" s="12" customFormat="1" ht="11.25">
      <c r="B1032" s="198"/>
      <c r="C1032" s="199"/>
      <c r="D1032" s="185" t="s">
        <v>168</v>
      </c>
      <c r="E1032" s="200" t="s">
        <v>19</v>
      </c>
      <c r="F1032" s="201" t="s">
        <v>1680</v>
      </c>
      <c r="G1032" s="199"/>
      <c r="H1032" s="202">
        <v>89.055000000000007</v>
      </c>
      <c r="I1032" s="203"/>
      <c r="J1032" s="199"/>
      <c r="K1032" s="199"/>
      <c r="L1032" s="204"/>
      <c r="M1032" s="205"/>
      <c r="N1032" s="206"/>
      <c r="O1032" s="206"/>
      <c r="P1032" s="206"/>
      <c r="Q1032" s="206"/>
      <c r="R1032" s="206"/>
      <c r="S1032" s="206"/>
      <c r="T1032" s="207"/>
      <c r="AT1032" s="208" t="s">
        <v>168</v>
      </c>
      <c r="AU1032" s="208" t="s">
        <v>84</v>
      </c>
      <c r="AV1032" s="12" t="s">
        <v>84</v>
      </c>
      <c r="AW1032" s="12" t="s">
        <v>35</v>
      </c>
      <c r="AX1032" s="12" t="s">
        <v>74</v>
      </c>
      <c r="AY1032" s="208" t="s">
        <v>148</v>
      </c>
    </row>
    <row r="1033" spans="2:51" s="12" customFormat="1" ht="11.25">
      <c r="B1033" s="198"/>
      <c r="C1033" s="199"/>
      <c r="D1033" s="185" t="s">
        <v>168</v>
      </c>
      <c r="E1033" s="200" t="s">
        <v>19</v>
      </c>
      <c r="F1033" s="201" t="s">
        <v>1681</v>
      </c>
      <c r="G1033" s="199"/>
      <c r="H1033" s="202">
        <v>91.204999999999998</v>
      </c>
      <c r="I1033" s="203"/>
      <c r="J1033" s="199"/>
      <c r="K1033" s="199"/>
      <c r="L1033" s="204"/>
      <c r="M1033" s="205"/>
      <c r="N1033" s="206"/>
      <c r="O1033" s="206"/>
      <c r="P1033" s="206"/>
      <c r="Q1033" s="206"/>
      <c r="R1033" s="206"/>
      <c r="S1033" s="206"/>
      <c r="T1033" s="207"/>
      <c r="AT1033" s="208" t="s">
        <v>168</v>
      </c>
      <c r="AU1033" s="208" t="s">
        <v>84</v>
      </c>
      <c r="AV1033" s="12" t="s">
        <v>84</v>
      </c>
      <c r="AW1033" s="12" t="s">
        <v>35</v>
      </c>
      <c r="AX1033" s="12" t="s">
        <v>74</v>
      </c>
      <c r="AY1033" s="208" t="s">
        <v>148</v>
      </c>
    </row>
    <row r="1034" spans="2:51" s="12" customFormat="1" ht="11.25">
      <c r="B1034" s="198"/>
      <c r="C1034" s="199"/>
      <c r="D1034" s="185" t="s">
        <v>168</v>
      </c>
      <c r="E1034" s="200" t="s">
        <v>19</v>
      </c>
      <c r="F1034" s="201" t="s">
        <v>1682</v>
      </c>
      <c r="G1034" s="199"/>
      <c r="H1034" s="202">
        <v>59.668999999999997</v>
      </c>
      <c r="I1034" s="203"/>
      <c r="J1034" s="199"/>
      <c r="K1034" s="199"/>
      <c r="L1034" s="204"/>
      <c r="M1034" s="205"/>
      <c r="N1034" s="206"/>
      <c r="O1034" s="206"/>
      <c r="P1034" s="206"/>
      <c r="Q1034" s="206"/>
      <c r="R1034" s="206"/>
      <c r="S1034" s="206"/>
      <c r="T1034" s="207"/>
      <c r="AT1034" s="208" t="s">
        <v>168</v>
      </c>
      <c r="AU1034" s="208" t="s">
        <v>84</v>
      </c>
      <c r="AV1034" s="12" t="s">
        <v>84</v>
      </c>
      <c r="AW1034" s="12" t="s">
        <v>35</v>
      </c>
      <c r="AX1034" s="12" t="s">
        <v>74</v>
      </c>
      <c r="AY1034" s="208" t="s">
        <v>148</v>
      </c>
    </row>
    <row r="1035" spans="2:51" s="12" customFormat="1" ht="22.5">
      <c r="B1035" s="198"/>
      <c r="C1035" s="199"/>
      <c r="D1035" s="185" t="s">
        <v>168</v>
      </c>
      <c r="E1035" s="200" t="s">
        <v>19</v>
      </c>
      <c r="F1035" s="201" t="s">
        <v>1683</v>
      </c>
      <c r="G1035" s="199"/>
      <c r="H1035" s="202">
        <v>137.01499999999999</v>
      </c>
      <c r="I1035" s="203"/>
      <c r="J1035" s="199"/>
      <c r="K1035" s="199"/>
      <c r="L1035" s="204"/>
      <c r="M1035" s="205"/>
      <c r="N1035" s="206"/>
      <c r="O1035" s="206"/>
      <c r="P1035" s="206"/>
      <c r="Q1035" s="206"/>
      <c r="R1035" s="206"/>
      <c r="S1035" s="206"/>
      <c r="T1035" s="207"/>
      <c r="AT1035" s="208" t="s">
        <v>168</v>
      </c>
      <c r="AU1035" s="208" t="s">
        <v>84</v>
      </c>
      <c r="AV1035" s="12" t="s">
        <v>84</v>
      </c>
      <c r="AW1035" s="12" t="s">
        <v>35</v>
      </c>
      <c r="AX1035" s="12" t="s">
        <v>74</v>
      </c>
      <c r="AY1035" s="208" t="s">
        <v>148</v>
      </c>
    </row>
    <row r="1036" spans="2:51" s="12" customFormat="1" ht="22.5">
      <c r="B1036" s="198"/>
      <c r="C1036" s="199"/>
      <c r="D1036" s="185" t="s">
        <v>168</v>
      </c>
      <c r="E1036" s="200" t="s">
        <v>19</v>
      </c>
      <c r="F1036" s="201" t="s">
        <v>1684</v>
      </c>
      <c r="G1036" s="199"/>
      <c r="H1036" s="202">
        <v>134.511</v>
      </c>
      <c r="I1036" s="203"/>
      <c r="J1036" s="199"/>
      <c r="K1036" s="199"/>
      <c r="L1036" s="204"/>
      <c r="M1036" s="205"/>
      <c r="N1036" s="206"/>
      <c r="O1036" s="206"/>
      <c r="P1036" s="206"/>
      <c r="Q1036" s="206"/>
      <c r="R1036" s="206"/>
      <c r="S1036" s="206"/>
      <c r="T1036" s="207"/>
      <c r="AT1036" s="208" t="s">
        <v>168</v>
      </c>
      <c r="AU1036" s="208" t="s">
        <v>84</v>
      </c>
      <c r="AV1036" s="12" t="s">
        <v>84</v>
      </c>
      <c r="AW1036" s="12" t="s">
        <v>35</v>
      </c>
      <c r="AX1036" s="12" t="s">
        <v>74</v>
      </c>
      <c r="AY1036" s="208" t="s">
        <v>148</v>
      </c>
    </row>
    <row r="1037" spans="2:51" s="12" customFormat="1" ht="11.25">
      <c r="B1037" s="198"/>
      <c r="C1037" s="199"/>
      <c r="D1037" s="185" t="s">
        <v>168</v>
      </c>
      <c r="E1037" s="200" t="s">
        <v>19</v>
      </c>
      <c r="F1037" s="201" t="s">
        <v>1685</v>
      </c>
      <c r="G1037" s="199"/>
      <c r="H1037" s="202">
        <v>48.27</v>
      </c>
      <c r="I1037" s="203"/>
      <c r="J1037" s="199"/>
      <c r="K1037" s="199"/>
      <c r="L1037" s="204"/>
      <c r="M1037" s="205"/>
      <c r="N1037" s="206"/>
      <c r="O1037" s="206"/>
      <c r="P1037" s="206"/>
      <c r="Q1037" s="206"/>
      <c r="R1037" s="206"/>
      <c r="S1037" s="206"/>
      <c r="T1037" s="207"/>
      <c r="AT1037" s="208" t="s">
        <v>168</v>
      </c>
      <c r="AU1037" s="208" t="s">
        <v>84</v>
      </c>
      <c r="AV1037" s="12" t="s">
        <v>84</v>
      </c>
      <c r="AW1037" s="12" t="s">
        <v>35</v>
      </c>
      <c r="AX1037" s="12" t="s">
        <v>74</v>
      </c>
      <c r="AY1037" s="208" t="s">
        <v>148</v>
      </c>
    </row>
    <row r="1038" spans="2:51" s="12" customFormat="1" ht="11.25">
      <c r="B1038" s="198"/>
      <c r="C1038" s="199"/>
      <c r="D1038" s="185" t="s">
        <v>168</v>
      </c>
      <c r="E1038" s="200" t="s">
        <v>19</v>
      </c>
      <c r="F1038" s="201" t="s">
        <v>1686</v>
      </c>
      <c r="G1038" s="199"/>
      <c r="H1038" s="202">
        <v>67.08</v>
      </c>
      <c r="I1038" s="203"/>
      <c r="J1038" s="199"/>
      <c r="K1038" s="199"/>
      <c r="L1038" s="204"/>
      <c r="M1038" s="205"/>
      <c r="N1038" s="206"/>
      <c r="O1038" s="206"/>
      <c r="P1038" s="206"/>
      <c r="Q1038" s="206"/>
      <c r="R1038" s="206"/>
      <c r="S1038" s="206"/>
      <c r="T1038" s="207"/>
      <c r="AT1038" s="208" t="s">
        <v>168</v>
      </c>
      <c r="AU1038" s="208" t="s">
        <v>84</v>
      </c>
      <c r="AV1038" s="12" t="s">
        <v>84</v>
      </c>
      <c r="AW1038" s="12" t="s">
        <v>35</v>
      </c>
      <c r="AX1038" s="12" t="s">
        <v>74</v>
      </c>
      <c r="AY1038" s="208" t="s">
        <v>148</v>
      </c>
    </row>
    <row r="1039" spans="2:51" s="12" customFormat="1" ht="22.5">
      <c r="B1039" s="198"/>
      <c r="C1039" s="199"/>
      <c r="D1039" s="185" t="s">
        <v>168</v>
      </c>
      <c r="E1039" s="200" t="s">
        <v>19</v>
      </c>
      <c r="F1039" s="201" t="s">
        <v>1687</v>
      </c>
      <c r="G1039" s="199"/>
      <c r="H1039" s="202">
        <v>105.934</v>
      </c>
      <c r="I1039" s="203"/>
      <c r="J1039" s="199"/>
      <c r="K1039" s="199"/>
      <c r="L1039" s="204"/>
      <c r="M1039" s="205"/>
      <c r="N1039" s="206"/>
      <c r="O1039" s="206"/>
      <c r="P1039" s="206"/>
      <c r="Q1039" s="206"/>
      <c r="R1039" s="206"/>
      <c r="S1039" s="206"/>
      <c r="T1039" s="207"/>
      <c r="AT1039" s="208" t="s">
        <v>168</v>
      </c>
      <c r="AU1039" s="208" t="s">
        <v>84</v>
      </c>
      <c r="AV1039" s="12" t="s">
        <v>84</v>
      </c>
      <c r="AW1039" s="12" t="s">
        <v>35</v>
      </c>
      <c r="AX1039" s="12" t="s">
        <v>74</v>
      </c>
      <c r="AY1039" s="208" t="s">
        <v>148</v>
      </c>
    </row>
    <row r="1040" spans="2:51" s="12" customFormat="1" ht="11.25">
      <c r="B1040" s="198"/>
      <c r="C1040" s="199"/>
      <c r="D1040" s="185" t="s">
        <v>168</v>
      </c>
      <c r="E1040" s="200" t="s">
        <v>19</v>
      </c>
      <c r="F1040" s="201" t="s">
        <v>1688</v>
      </c>
      <c r="G1040" s="199"/>
      <c r="H1040" s="202">
        <v>35.511000000000003</v>
      </c>
      <c r="I1040" s="203"/>
      <c r="J1040" s="199"/>
      <c r="K1040" s="199"/>
      <c r="L1040" s="204"/>
      <c r="M1040" s="205"/>
      <c r="N1040" s="206"/>
      <c r="O1040" s="206"/>
      <c r="P1040" s="206"/>
      <c r="Q1040" s="206"/>
      <c r="R1040" s="206"/>
      <c r="S1040" s="206"/>
      <c r="T1040" s="207"/>
      <c r="AT1040" s="208" t="s">
        <v>168</v>
      </c>
      <c r="AU1040" s="208" t="s">
        <v>84</v>
      </c>
      <c r="AV1040" s="12" t="s">
        <v>84</v>
      </c>
      <c r="AW1040" s="12" t="s">
        <v>35</v>
      </c>
      <c r="AX1040" s="12" t="s">
        <v>74</v>
      </c>
      <c r="AY1040" s="208" t="s">
        <v>148</v>
      </c>
    </row>
    <row r="1041" spans="2:65" s="12" customFormat="1" ht="22.5">
      <c r="B1041" s="198"/>
      <c r="C1041" s="199"/>
      <c r="D1041" s="185" t="s">
        <v>168</v>
      </c>
      <c r="E1041" s="200" t="s">
        <v>19</v>
      </c>
      <c r="F1041" s="201" t="s">
        <v>1689</v>
      </c>
      <c r="G1041" s="199"/>
      <c r="H1041" s="202">
        <v>158.17099999999999</v>
      </c>
      <c r="I1041" s="203"/>
      <c r="J1041" s="199"/>
      <c r="K1041" s="199"/>
      <c r="L1041" s="204"/>
      <c r="M1041" s="205"/>
      <c r="N1041" s="206"/>
      <c r="O1041" s="206"/>
      <c r="P1041" s="206"/>
      <c r="Q1041" s="206"/>
      <c r="R1041" s="206"/>
      <c r="S1041" s="206"/>
      <c r="T1041" s="207"/>
      <c r="AT1041" s="208" t="s">
        <v>168</v>
      </c>
      <c r="AU1041" s="208" t="s">
        <v>84</v>
      </c>
      <c r="AV1041" s="12" t="s">
        <v>84</v>
      </c>
      <c r="AW1041" s="12" t="s">
        <v>35</v>
      </c>
      <c r="AX1041" s="12" t="s">
        <v>74</v>
      </c>
      <c r="AY1041" s="208" t="s">
        <v>148</v>
      </c>
    </row>
    <row r="1042" spans="2:65" s="12" customFormat="1" ht="11.25">
      <c r="B1042" s="198"/>
      <c r="C1042" s="199"/>
      <c r="D1042" s="185" t="s">
        <v>168</v>
      </c>
      <c r="E1042" s="200" t="s">
        <v>19</v>
      </c>
      <c r="F1042" s="201" t="s">
        <v>1690</v>
      </c>
      <c r="G1042" s="199"/>
      <c r="H1042" s="202">
        <v>238.708</v>
      </c>
      <c r="I1042" s="203"/>
      <c r="J1042" s="199"/>
      <c r="K1042" s="199"/>
      <c r="L1042" s="204"/>
      <c r="M1042" s="205"/>
      <c r="N1042" s="206"/>
      <c r="O1042" s="206"/>
      <c r="P1042" s="206"/>
      <c r="Q1042" s="206"/>
      <c r="R1042" s="206"/>
      <c r="S1042" s="206"/>
      <c r="T1042" s="207"/>
      <c r="AT1042" s="208" t="s">
        <v>168</v>
      </c>
      <c r="AU1042" s="208" t="s">
        <v>84</v>
      </c>
      <c r="AV1042" s="12" t="s">
        <v>84</v>
      </c>
      <c r="AW1042" s="12" t="s">
        <v>35</v>
      </c>
      <c r="AX1042" s="12" t="s">
        <v>74</v>
      </c>
      <c r="AY1042" s="208" t="s">
        <v>148</v>
      </c>
    </row>
    <row r="1043" spans="2:65" s="12" customFormat="1" ht="11.25">
      <c r="B1043" s="198"/>
      <c r="C1043" s="199"/>
      <c r="D1043" s="185" t="s">
        <v>168</v>
      </c>
      <c r="E1043" s="200" t="s">
        <v>19</v>
      </c>
      <c r="F1043" s="201" t="s">
        <v>1691</v>
      </c>
      <c r="G1043" s="199"/>
      <c r="H1043" s="202">
        <v>4.29</v>
      </c>
      <c r="I1043" s="203"/>
      <c r="J1043" s="199"/>
      <c r="K1043" s="199"/>
      <c r="L1043" s="204"/>
      <c r="M1043" s="205"/>
      <c r="N1043" s="206"/>
      <c r="O1043" s="206"/>
      <c r="P1043" s="206"/>
      <c r="Q1043" s="206"/>
      <c r="R1043" s="206"/>
      <c r="S1043" s="206"/>
      <c r="T1043" s="207"/>
      <c r="AT1043" s="208" t="s">
        <v>168</v>
      </c>
      <c r="AU1043" s="208" t="s">
        <v>84</v>
      </c>
      <c r="AV1043" s="12" t="s">
        <v>84</v>
      </c>
      <c r="AW1043" s="12" t="s">
        <v>35</v>
      </c>
      <c r="AX1043" s="12" t="s">
        <v>74</v>
      </c>
      <c r="AY1043" s="208" t="s">
        <v>148</v>
      </c>
    </row>
    <row r="1044" spans="2:65" s="12" customFormat="1" ht="11.25">
      <c r="B1044" s="198"/>
      <c r="C1044" s="199"/>
      <c r="D1044" s="185" t="s">
        <v>168</v>
      </c>
      <c r="E1044" s="200" t="s">
        <v>19</v>
      </c>
      <c r="F1044" s="201" t="s">
        <v>1692</v>
      </c>
      <c r="G1044" s="199"/>
      <c r="H1044" s="202">
        <v>31.93</v>
      </c>
      <c r="I1044" s="203"/>
      <c r="J1044" s="199"/>
      <c r="K1044" s="199"/>
      <c r="L1044" s="204"/>
      <c r="M1044" s="205"/>
      <c r="N1044" s="206"/>
      <c r="O1044" s="206"/>
      <c r="P1044" s="206"/>
      <c r="Q1044" s="206"/>
      <c r="R1044" s="206"/>
      <c r="S1044" s="206"/>
      <c r="T1044" s="207"/>
      <c r="AT1044" s="208" t="s">
        <v>168</v>
      </c>
      <c r="AU1044" s="208" t="s">
        <v>84</v>
      </c>
      <c r="AV1044" s="12" t="s">
        <v>84</v>
      </c>
      <c r="AW1044" s="12" t="s">
        <v>35</v>
      </c>
      <c r="AX1044" s="12" t="s">
        <v>74</v>
      </c>
      <c r="AY1044" s="208" t="s">
        <v>148</v>
      </c>
    </row>
    <row r="1045" spans="2:65" s="12" customFormat="1" ht="11.25">
      <c r="B1045" s="198"/>
      <c r="C1045" s="199"/>
      <c r="D1045" s="185" t="s">
        <v>168</v>
      </c>
      <c r="E1045" s="200" t="s">
        <v>19</v>
      </c>
      <c r="F1045" s="201" t="s">
        <v>314</v>
      </c>
      <c r="G1045" s="199"/>
      <c r="H1045" s="202">
        <v>2.69</v>
      </c>
      <c r="I1045" s="203"/>
      <c r="J1045" s="199"/>
      <c r="K1045" s="199"/>
      <c r="L1045" s="204"/>
      <c r="M1045" s="205"/>
      <c r="N1045" s="206"/>
      <c r="O1045" s="206"/>
      <c r="P1045" s="206"/>
      <c r="Q1045" s="206"/>
      <c r="R1045" s="206"/>
      <c r="S1045" s="206"/>
      <c r="T1045" s="207"/>
      <c r="AT1045" s="208" t="s">
        <v>168</v>
      </c>
      <c r="AU1045" s="208" t="s">
        <v>84</v>
      </c>
      <c r="AV1045" s="12" t="s">
        <v>84</v>
      </c>
      <c r="AW1045" s="12" t="s">
        <v>35</v>
      </c>
      <c r="AX1045" s="12" t="s">
        <v>74</v>
      </c>
      <c r="AY1045" s="208" t="s">
        <v>148</v>
      </c>
    </row>
    <row r="1046" spans="2:65" s="12" customFormat="1" ht="11.25">
      <c r="B1046" s="198"/>
      <c r="C1046" s="199"/>
      <c r="D1046" s="185" t="s">
        <v>168</v>
      </c>
      <c r="E1046" s="200" t="s">
        <v>19</v>
      </c>
      <c r="F1046" s="201" t="s">
        <v>1693</v>
      </c>
      <c r="G1046" s="199"/>
      <c r="H1046" s="202">
        <v>90.055000000000007</v>
      </c>
      <c r="I1046" s="203"/>
      <c r="J1046" s="199"/>
      <c r="K1046" s="199"/>
      <c r="L1046" s="204"/>
      <c r="M1046" s="205"/>
      <c r="N1046" s="206"/>
      <c r="O1046" s="206"/>
      <c r="P1046" s="206"/>
      <c r="Q1046" s="206"/>
      <c r="R1046" s="206"/>
      <c r="S1046" s="206"/>
      <c r="T1046" s="207"/>
      <c r="AT1046" s="208" t="s">
        <v>168</v>
      </c>
      <c r="AU1046" s="208" t="s">
        <v>84</v>
      </c>
      <c r="AV1046" s="12" t="s">
        <v>84</v>
      </c>
      <c r="AW1046" s="12" t="s">
        <v>35</v>
      </c>
      <c r="AX1046" s="12" t="s">
        <v>74</v>
      </c>
      <c r="AY1046" s="208" t="s">
        <v>148</v>
      </c>
    </row>
    <row r="1047" spans="2:65" s="12" customFormat="1" ht="11.25">
      <c r="B1047" s="198"/>
      <c r="C1047" s="199"/>
      <c r="D1047" s="185" t="s">
        <v>168</v>
      </c>
      <c r="E1047" s="200" t="s">
        <v>19</v>
      </c>
      <c r="F1047" s="201" t="s">
        <v>1694</v>
      </c>
      <c r="G1047" s="199"/>
      <c r="H1047" s="202">
        <v>18.3</v>
      </c>
      <c r="I1047" s="203"/>
      <c r="J1047" s="199"/>
      <c r="K1047" s="199"/>
      <c r="L1047" s="204"/>
      <c r="M1047" s="205"/>
      <c r="N1047" s="206"/>
      <c r="O1047" s="206"/>
      <c r="P1047" s="206"/>
      <c r="Q1047" s="206"/>
      <c r="R1047" s="206"/>
      <c r="S1047" s="206"/>
      <c r="T1047" s="207"/>
      <c r="AT1047" s="208" t="s">
        <v>168</v>
      </c>
      <c r="AU1047" s="208" t="s">
        <v>84</v>
      </c>
      <c r="AV1047" s="12" t="s">
        <v>84</v>
      </c>
      <c r="AW1047" s="12" t="s">
        <v>35</v>
      </c>
      <c r="AX1047" s="12" t="s">
        <v>74</v>
      </c>
      <c r="AY1047" s="208" t="s">
        <v>148</v>
      </c>
    </row>
    <row r="1048" spans="2:65" s="13" customFormat="1" ht="11.25">
      <c r="B1048" s="209"/>
      <c r="C1048" s="210"/>
      <c r="D1048" s="185" t="s">
        <v>168</v>
      </c>
      <c r="E1048" s="211" t="s">
        <v>19</v>
      </c>
      <c r="F1048" s="212" t="s">
        <v>275</v>
      </c>
      <c r="G1048" s="210"/>
      <c r="H1048" s="213">
        <v>1802.2449999999999</v>
      </c>
      <c r="I1048" s="214"/>
      <c r="J1048" s="210"/>
      <c r="K1048" s="210"/>
      <c r="L1048" s="215"/>
      <c r="M1048" s="216"/>
      <c r="N1048" s="217"/>
      <c r="O1048" s="217"/>
      <c r="P1048" s="217"/>
      <c r="Q1048" s="217"/>
      <c r="R1048" s="217"/>
      <c r="S1048" s="217"/>
      <c r="T1048" s="218"/>
      <c r="AT1048" s="219" t="s">
        <v>168</v>
      </c>
      <c r="AU1048" s="219" t="s">
        <v>84</v>
      </c>
      <c r="AV1048" s="13" t="s">
        <v>155</v>
      </c>
      <c r="AW1048" s="13" t="s">
        <v>35</v>
      </c>
      <c r="AX1048" s="13" t="s">
        <v>82</v>
      </c>
      <c r="AY1048" s="219" t="s">
        <v>148</v>
      </c>
    </row>
    <row r="1049" spans="2:65" s="1" customFormat="1" ht="22.5" customHeight="1">
      <c r="B1049" s="33"/>
      <c r="C1049" s="173" t="s">
        <v>1699</v>
      </c>
      <c r="D1049" s="173" t="s">
        <v>151</v>
      </c>
      <c r="E1049" s="174" t="s">
        <v>1700</v>
      </c>
      <c r="F1049" s="175" t="s">
        <v>1701</v>
      </c>
      <c r="G1049" s="176" t="s">
        <v>179</v>
      </c>
      <c r="H1049" s="177">
        <v>1802.2449999999999</v>
      </c>
      <c r="I1049" s="178"/>
      <c r="J1049" s="179">
        <f>ROUND(I1049*H1049,2)</f>
        <v>0</v>
      </c>
      <c r="K1049" s="175" t="s">
        <v>160</v>
      </c>
      <c r="L1049" s="37"/>
      <c r="M1049" s="180" t="s">
        <v>19</v>
      </c>
      <c r="N1049" s="181" t="s">
        <v>45</v>
      </c>
      <c r="O1049" s="59"/>
      <c r="P1049" s="182">
        <f>O1049*H1049</f>
        <v>0</v>
      </c>
      <c r="Q1049" s="182">
        <v>1.3999999999999999E-4</v>
      </c>
      <c r="R1049" s="182">
        <f>Q1049*H1049</f>
        <v>0.25231429999999994</v>
      </c>
      <c r="S1049" s="182">
        <v>0</v>
      </c>
      <c r="T1049" s="183">
        <f>S1049*H1049</f>
        <v>0</v>
      </c>
      <c r="AR1049" s="16" t="s">
        <v>247</v>
      </c>
      <c r="AT1049" s="16" t="s">
        <v>151</v>
      </c>
      <c r="AU1049" s="16" t="s">
        <v>84</v>
      </c>
      <c r="AY1049" s="16" t="s">
        <v>148</v>
      </c>
      <c r="BE1049" s="184">
        <f>IF(N1049="základní",J1049,0)</f>
        <v>0</v>
      </c>
      <c r="BF1049" s="184">
        <f>IF(N1049="snížená",J1049,0)</f>
        <v>0</v>
      </c>
      <c r="BG1049" s="184">
        <f>IF(N1049="zákl. přenesená",J1049,0)</f>
        <v>0</v>
      </c>
      <c r="BH1049" s="184">
        <f>IF(N1049="sníž. přenesená",J1049,0)</f>
        <v>0</v>
      </c>
      <c r="BI1049" s="184">
        <f>IF(N1049="nulová",J1049,0)</f>
        <v>0</v>
      </c>
      <c r="BJ1049" s="16" t="s">
        <v>82</v>
      </c>
      <c r="BK1049" s="184">
        <f>ROUND(I1049*H1049,2)</f>
        <v>0</v>
      </c>
      <c r="BL1049" s="16" t="s">
        <v>247</v>
      </c>
      <c r="BM1049" s="16" t="s">
        <v>1702</v>
      </c>
    </row>
    <row r="1050" spans="2:65" s="12" customFormat="1" ht="22.5">
      <c r="B1050" s="198"/>
      <c r="C1050" s="199"/>
      <c r="D1050" s="185" t="s">
        <v>168</v>
      </c>
      <c r="E1050" s="200" t="s">
        <v>19</v>
      </c>
      <c r="F1050" s="201" t="s">
        <v>1671</v>
      </c>
      <c r="G1050" s="199"/>
      <c r="H1050" s="202">
        <v>78.516000000000005</v>
      </c>
      <c r="I1050" s="203"/>
      <c r="J1050" s="199"/>
      <c r="K1050" s="199"/>
      <c r="L1050" s="204"/>
      <c r="M1050" s="205"/>
      <c r="N1050" s="206"/>
      <c r="O1050" s="206"/>
      <c r="P1050" s="206"/>
      <c r="Q1050" s="206"/>
      <c r="R1050" s="206"/>
      <c r="S1050" s="206"/>
      <c r="T1050" s="207"/>
      <c r="AT1050" s="208" t="s">
        <v>168</v>
      </c>
      <c r="AU1050" s="208" t="s">
        <v>84</v>
      </c>
      <c r="AV1050" s="12" t="s">
        <v>84</v>
      </c>
      <c r="AW1050" s="12" t="s">
        <v>35</v>
      </c>
      <c r="AX1050" s="12" t="s">
        <v>74</v>
      </c>
      <c r="AY1050" s="208" t="s">
        <v>148</v>
      </c>
    </row>
    <row r="1051" spans="2:65" s="12" customFormat="1" ht="22.5">
      <c r="B1051" s="198"/>
      <c r="C1051" s="199"/>
      <c r="D1051" s="185" t="s">
        <v>168</v>
      </c>
      <c r="E1051" s="200" t="s">
        <v>19</v>
      </c>
      <c r="F1051" s="201" t="s">
        <v>1672</v>
      </c>
      <c r="G1051" s="199"/>
      <c r="H1051" s="202">
        <v>216.21899999999999</v>
      </c>
      <c r="I1051" s="203"/>
      <c r="J1051" s="199"/>
      <c r="K1051" s="199"/>
      <c r="L1051" s="204"/>
      <c r="M1051" s="205"/>
      <c r="N1051" s="206"/>
      <c r="O1051" s="206"/>
      <c r="P1051" s="206"/>
      <c r="Q1051" s="206"/>
      <c r="R1051" s="206"/>
      <c r="S1051" s="206"/>
      <c r="T1051" s="207"/>
      <c r="AT1051" s="208" t="s">
        <v>168</v>
      </c>
      <c r="AU1051" s="208" t="s">
        <v>84</v>
      </c>
      <c r="AV1051" s="12" t="s">
        <v>84</v>
      </c>
      <c r="AW1051" s="12" t="s">
        <v>35</v>
      </c>
      <c r="AX1051" s="12" t="s">
        <v>74</v>
      </c>
      <c r="AY1051" s="208" t="s">
        <v>148</v>
      </c>
    </row>
    <row r="1052" spans="2:65" s="12" customFormat="1" ht="22.5">
      <c r="B1052" s="198"/>
      <c r="C1052" s="199"/>
      <c r="D1052" s="185" t="s">
        <v>168</v>
      </c>
      <c r="E1052" s="200" t="s">
        <v>19</v>
      </c>
      <c r="F1052" s="201" t="s">
        <v>1673</v>
      </c>
      <c r="G1052" s="199"/>
      <c r="H1052" s="202">
        <v>98.228999999999999</v>
      </c>
      <c r="I1052" s="203"/>
      <c r="J1052" s="199"/>
      <c r="K1052" s="199"/>
      <c r="L1052" s="204"/>
      <c r="M1052" s="205"/>
      <c r="N1052" s="206"/>
      <c r="O1052" s="206"/>
      <c r="P1052" s="206"/>
      <c r="Q1052" s="206"/>
      <c r="R1052" s="206"/>
      <c r="S1052" s="206"/>
      <c r="T1052" s="207"/>
      <c r="AT1052" s="208" t="s">
        <v>168</v>
      </c>
      <c r="AU1052" s="208" t="s">
        <v>84</v>
      </c>
      <c r="AV1052" s="12" t="s">
        <v>84</v>
      </c>
      <c r="AW1052" s="12" t="s">
        <v>35</v>
      </c>
      <c r="AX1052" s="12" t="s">
        <v>74</v>
      </c>
      <c r="AY1052" s="208" t="s">
        <v>148</v>
      </c>
    </row>
    <row r="1053" spans="2:65" s="12" customFormat="1" ht="11.25">
      <c r="B1053" s="198"/>
      <c r="C1053" s="199"/>
      <c r="D1053" s="185" t="s">
        <v>168</v>
      </c>
      <c r="E1053" s="200" t="s">
        <v>19</v>
      </c>
      <c r="F1053" s="201" t="s">
        <v>1674</v>
      </c>
      <c r="G1053" s="199"/>
      <c r="H1053" s="202">
        <v>8.0939999999999994</v>
      </c>
      <c r="I1053" s="203"/>
      <c r="J1053" s="199"/>
      <c r="K1053" s="199"/>
      <c r="L1053" s="204"/>
      <c r="M1053" s="205"/>
      <c r="N1053" s="206"/>
      <c r="O1053" s="206"/>
      <c r="P1053" s="206"/>
      <c r="Q1053" s="206"/>
      <c r="R1053" s="206"/>
      <c r="S1053" s="206"/>
      <c r="T1053" s="207"/>
      <c r="AT1053" s="208" t="s">
        <v>168</v>
      </c>
      <c r="AU1053" s="208" t="s">
        <v>84</v>
      </c>
      <c r="AV1053" s="12" t="s">
        <v>84</v>
      </c>
      <c r="AW1053" s="12" t="s">
        <v>35</v>
      </c>
      <c r="AX1053" s="12" t="s">
        <v>74</v>
      </c>
      <c r="AY1053" s="208" t="s">
        <v>148</v>
      </c>
    </row>
    <row r="1054" spans="2:65" s="12" customFormat="1" ht="11.25">
      <c r="B1054" s="198"/>
      <c r="C1054" s="199"/>
      <c r="D1054" s="185" t="s">
        <v>168</v>
      </c>
      <c r="E1054" s="200" t="s">
        <v>19</v>
      </c>
      <c r="F1054" s="201" t="s">
        <v>1675</v>
      </c>
      <c r="G1054" s="199"/>
      <c r="H1054" s="202">
        <v>7.298</v>
      </c>
      <c r="I1054" s="203"/>
      <c r="J1054" s="199"/>
      <c r="K1054" s="199"/>
      <c r="L1054" s="204"/>
      <c r="M1054" s="205"/>
      <c r="N1054" s="206"/>
      <c r="O1054" s="206"/>
      <c r="P1054" s="206"/>
      <c r="Q1054" s="206"/>
      <c r="R1054" s="206"/>
      <c r="S1054" s="206"/>
      <c r="T1054" s="207"/>
      <c r="AT1054" s="208" t="s">
        <v>168</v>
      </c>
      <c r="AU1054" s="208" t="s">
        <v>84</v>
      </c>
      <c r="AV1054" s="12" t="s">
        <v>84</v>
      </c>
      <c r="AW1054" s="12" t="s">
        <v>35</v>
      </c>
      <c r="AX1054" s="12" t="s">
        <v>74</v>
      </c>
      <c r="AY1054" s="208" t="s">
        <v>148</v>
      </c>
    </row>
    <row r="1055" spans="2:65" s="12" customFormat="1" ht="11.25">
      <c r="B1055" s="198"/>
      <c r="C1055" s="199"/>
      <c r="D1055" s="185" t="s">
        <v>168</v>
      </c>
      <c r="E1055" s="200" t="s">
        <v>19</v>
      </c>
      <c r="F1055" s="201" t="s">
        <v>1676</v>
      </c>
      <c r="G1055" s="199"/>
      <c r="H1055" s="202">
        <v>26.664000000000001</v>
      </c>
      <c r="I1055" s="203"/>
      <c r="J1055" s="199"/>
      <c r="K1055" s="199"/>
      <c r="L1055" s="204"/>
      <c r="M1055" s="205"/>
      <c r="N1055" s="206"/>
      <c r="O1055" s="206"/>
      <c r="P1055" s="206"/>
      <c r="Q1055" s="206"/>
      <c r="R1055" s="206"/>
      <c r="S1055" s="206"/>
      <c r="T1055" s="207"/>
      <c r="AT1055" s="208" t="s">
        <v>168</v>
      </c>
      <c r="AU1055" s="208" t="s">
        <v>84</v>
      </c>
      <c r="AV1055" s="12" t="s">
        <v>84</v>
      </c>
      <c r="AW1055" s="12" t="s">
        <v>35</v>
      </c>
      <c r="AX1055" s="12" t="s">
        <v>74</v>
      </c>
      <c r="AY1055" s="208" t="s">
        <v>148</v>
      </c>
    </row>
    <row r="1056" spans="2:65" s="12" customFormat="1" ht="11.25">
      <c r="B1056" s="198"/>
      <c r="C1056" s="199"/>
      <c r="D1056" s="185" t="s">
        <v>168</v>
      </c>
      <c r="E1056" s="200" t="s">
        <v>19</v>
      </c>
      <c r="F1056" s="201" t="s">
        <v>1677</v>
      </c>
      <c r="G1056" s="199"/>
      <c r="H1056" s="202">
        <v>21.872</v>
      </c>
      <c r="I1056" s="203"/>
      <c r="J1056" s="199"/>
      <c r="K1056" s="199"/>
      <c r="L1056" s="204"/>
      <c r="M1056" s="205"/>
      <c r="N1056" s="206"/>
      <c r="O1056" s="206"/>
      <c r="P1056" s="206"/>
      <c r="Q1056" s="206"/>
      <c r="R1056" s="206"/>
      <c r="S1056" s="206"/>
      <c r="T1056" s="207"/>
      <c r="AT1056" s="208" t="s">
        <v>168</v>
      </c>
      <c r="AU1056" s="208" t="s">
        <v>84</v>
      </c>
      <c r="AV1056" s="12" t="s">
        <v>84</v>
      </c>
      <c r="AW1056" s="12" t="s">
        <v>35</v>
      </c>
      <c r="AX1056" s="12" t="s">
        <v>74</v>
      </c>
      <c r="AY1056" s="208" t="s">
        <v>148</v>
      </c>
    </row>
    <row r="1057" spans="2:51" s="12" customFormat="1" ht="11.25">
      <c r="B1057" s="198"/>
      <c r="C1057" s="199"/>
      <c r="D1057" s="185" t="s">
        <v>168</v>
      </c>
      <c r="E1057" s="200" t="s">
        <v>19</v>
      </c>
      <c r="F1057" s="201" t="s">
        <v>1678</v>
      </c>
      <c r="G1057" s="199"/>
      <c r="H1057" s="202">
        <v>20.992999999999999</v>
      </c>
      <c r="I1057" s="203"/>
      <c r="J1057" s="199"/>
      <c r="K1057" s="199"/>
      <c r="L1057" s="204"/>
      <c r="M1057" s="205"/>
      <c r="N1057" s="206"/>
      <c r="O1057" s="206"/>
      <c r="P1057" s="206"/>
      <c r="Q1057" s="206"/>
      <c r="R1057" s="206"/>
      <c r="S1057" s="206"/>
      <c r="T1057" s="207"/>
      <c r="AT1057" s="208" t="s">
        <v>168</v>
      </c>
      <c r="AU1057" s="208" t="s">
        <v>84</v>
      </c>
      <c r="AV1057" s="12" t="s">
        <v>84</v>
      </c>
      <c r="AW1057" s="12" t="s">
        <v>35</v>
      </c>
      <c r="AX1057" s="12" t="s">
        <v>74</v>
      </c>
      <c r="AY1057" s="208" t="s">
        <v>148</v>
      </c>
    </row>
    <row r="1058" spans="2:51" s="12" customFormat="1" ht="11.25">
      <c r="B1058" s="198"/>
      <c r="C1058" s="199"/>
      <c r="D1058" s="185" t="s">
        <v>168</v>
      </c>
      <c r="E1058" s="200" t="s">
        <v>19</v>
      </c>
      <c r="F1058" s="201" t="s">
        <v>1679</v>
      </c>
      <c r="G1058" s="199"/>
      <c r="H1058" s="202">
        <v>11.965999999999999</v>
      </c>
      <c r="I1058" s="203"/>
      <c r="J1058" s="199"/>
      <c r="K1058" s="199"/>
      <c r="L1058" s="204"/>
      <c r="M1058" s="205"/>
      <c r="N1058" s="206"/>
      <c r="O1058" s="206"/>
      <c r="P1058" s="206"/>
      <c r="Q1058" s="206"/>
      <c r="R1058" s="206"/>
      <c r="S1058" s="206"/>
      <c r="T1058" s="207"/>
      <c r="AT1058" s="208" t="s">
        <v>168</v>
      </c>
      <c r="AU1058" s="208" t="s">
        <v>84</v>
      </c>
      <c r="AV1058" s="12" t="s">
        <v>84</v>
      </c>
      <c r="AW1058" s="12" t="s">
        <v>35</v>
      </c>
      <c r="AX1058" s="12" t="s">
        <v>74</v>
      </c>
      <c r="AY1058" s="208" t="s">
        <v>148</v>
      </c>
    </row>
    <row r="1059" spans="2:51" s="12" customFormat="1" ht="11.25">
      <c r="B1059" s="198"/>
      <c r="C1059" s="199"/>
      <c r="D1059" s="185" t="s">
        <v>168</v>
      </c>
      <c r="E1059" s="200" t="s">
        <v>19</v>
      </c>
      <c r="F1059" s="201" t="s">
        <v>1680</v>
      </c>
      <c r="G1059" s="199"/>
      <c r="H1059" s="202">
        <v>89.055000000000007</v>
      </c>
      <c r="I1059" s="203"/>
      <c r="J1059" s="199"/>
      <c r="K1059" s="199"/>
      <c r="L1059" s="204"/>
      <c r="M1059" s="205"/>
      <c r="N1059" s="206"/>
      <c r="O1059" s="206"/>
      <c r="P1059" s="206"/>
      <c r="Q1059" s="206"/>
      <c r="R1059" s="206"/>
      <c r="S1059" s="206"/>
      <c r="T1059" s="207"/>
      <c r="AT1059" s="208" t="s">
        <v>168</v>
      </c>
      <c r="AU1059" s="208" t="s">
        <v>84</v>
      </c>
      <c r="AV1059" s="12" t="s">
        <v>84</v>
      </c>
      <c r="AW1059" s="12" t="s">
        <v>35</v>
      </c>
      <c r="AX1059" s="12" t="s">
        <v>74</v>
      </c>
      <c r="AY1059" s="208" t="s">
        <v>148</v>
      </c>
    </row>
    <row r="1060" spans="2:51" s="12" customFormat="1" ht="11.25">
      <c r="B1060" s="198"/>
      <c r="C1060" s="199"/>
      <c r="D1060" s="185" t="s">
        <v>168</v>
      </c>
      <c r="E1060" s="200" t="s">
        <v>19</v>
      </c>
      <c r="F1060" s="201" t="s">
        <v>1681</v>
      </c>
      <c r="G1060" s="199"/>
      <c r="H1060" s="202">
        <v>91.204999999999998</v>
      </c>
      <c r="I1060" s="203"/>
      <c r="J1060" s="199"/>
      <c r="K1060" s="199"/>
      <c r="L1060" s="204"/>
      <c r="M1060" s="205"/>
      <c r="N1060" s="206"/>
      <c r="O1060" s="206"/>
      <c r="P1060" s="206"/>
      <c r="Q1060" s="206"/>
      <c r="R1060" s="206"/>
      <c r="S1060" s="206"/>
      <c r="T1060" s="207"/>
      <c r="AT1060" s="208" t="s">
        <v>168</v>
      </c>
      <c r="AU1060" s="208" t="s">
        <v>84</v>
      </c>
      <c r="AV1060" s="12" t="s">
        <v>84</v>
      </c>
      <c r="AW1060" s="12" t="s">
        <v>35</v>
      </c>
      <c r="AX1060" s="12" t="s">
        <v>74</v>
      </c>
      <c r="AY1060" s="208" t="s">
        <v>148</v>
      </c>
    </row>
    <row r="1061" spans="2:51" s="12" customFormat="1" ht="11.25">
      <c r="B1061" s="198"/>
      <c r="C1061" s="199"/>
      <c r="D1061" s="185" t="s">
        <v>168</v>
      </c>
      <c r="E1061" s="200" t="s">
        <v>19</v>
      </c>
      <c r="F1061" s="201" t="s">
        <v>1682</v>
      </c>
      <c r="G1061" s="199"/>
      <c r="H1061" s="202">
        <v>59.668999999999997</v>
      </c>
      <c r="I1061" s="203"/>
      <c r="J1061" s="199"/>
      <c r="K1061" s="199"/>
      <c r="L1061" s="204"/>
      <c r="M1061" s="205"/>
      <c r="N1061" s="206"/>
      <c r="O1061" s="206"/>
      <c r="P1061" s="206"/>
      <c r="Q1061" s="206"/>
      <c r="R1061" s="206"/>
      <c r="S1061" s="206"/>
      <c r="T1061" s="207"/>
      <c r="AT1061" s="208" t="s">
        <v>168</v>
      </c>
      <c r="AU1061" s="208" t="s">
        <v>84</v>
      </c>
      <c r="AV1061" s="12" t="s">
        <v>84</v>
      </c>
      <c r="AW1061" s="12" t="s">
        <v>35</v>
      </c>
      <c r="AX1061" s="12" t="s">
        <v>74</v>
      </c>
      <c r="AY1061" s="208" t="s">
        <v>148</v>
      </c>
    </row>
    <row r="1062" spans="2:51" s="12" customFormat="1" ht="22.5">
      <c r="B1062" s="198"/>
      <c r="C1062" s="199"/>
      <c r="D1062" s="185" t="s">
        <v>168</v>
      </c>
      <c r="E1062" s="200" t="s">
        <v>19</v>
      </c>
      <c r="F1062" s="201" t="s">
        <v>1683</v>
      </c>
      <c r="G1062" s="199"/>
      <c r="H1062" s="202">
        <v>137.01499999999999</v>
      </c>
      <c r="I1062" s="203"/>
      <c r="J1062" s="199"/>
      <c r="K1062" s="199"/>
      <c r="L1062" s="204"/>
      <c r="M1062" s="205"/>
      <c r="N1062" s="206"/>
      <c r="O1062" s="206"/>
      <c r="P1062" s="206"/>
      <c r="Q1062" s="206"/>
      <c r="R1062" s="206"/>
      <c r="S1062" s="206"/>
      <c r="T1062" s="207"/>
      <c r="AT1062" s="208" t="s">
        <v>168</v>
      </c>
      <c r="AU1062" s="208" t="s">
        <v>84</v>
      </c>
      <c r="AV1062" s="12" t="s">
        <v>84</v>
      </c>
      <c r="AW1062" s="12" t="s">
        <v>35</v>
      </c>
      <c r="AX1062" s="12" t="s">
        <v>74</v>
      </c>
      <c r="AY1062" s="208" t="s">
        <v>148</v>
      </c>
    </row>
    <row r="1063" spans="2:51" s="12" customFormat="1" ht="22.5">
      <c r="B1063" s="198"/>
      <c r="C1063" s="199"/>
      <c r="D1063" s="185" t="s">
        <v>168</v>
      </c>
      <c r="E1063" s="200" t="s">
        <v>19</v>
      </c>
      <c r="F1063" s="201" t="s">
        <v>1684</v>
      </c>
      <c r="G1063" s="199"/>
      <c r="H1063" s="202">
        <v>134.511</v>
      </c>
      <c r="I1063" s="203"/>
      <c r="J1063" s="199"/>
      <c r="K1063" s="199"/>
      <c r="L1063" s="204"/>
      <c r="M1063" s="205"/>
      <c r="N1063" s="206"/>
      <c r="O1063" s="206"/>
      <c r="P1063" s="206"/>
      <c r="Q1063" s="206"/>
      <c r="R1063" s="206"/>
      <c r="S1063" s="206"/>
      <c r="T1063" s="207"/>
      <c r="AT1063" s="208" t="s">
        <v>168</v>
      </c>
      <c r="AU1063" s="208" t="s">
        <v>84</v>
      </c>
      <c r="AV1063" s="12" t="s">
        <v>84</v>
      </c>
      <c r="AW1063" s="12" t="s">
        <v>35</v>
      </c>
      <c r="AX1063" s="12" t="s">
        <v>74</v>
      </c>
      <c r="AY1063" s="208" t="s">
        <v>148</v>
      </c>
    </row>
    <row r="1064" spans="2:51" s="12" customFormat="1" ht="11.25">
      <c r="B1064" s="198"/>
      <c r="C1064" s="199"/>
      <c r="D1064" s="185" t="s">
        <v>168</v>
      </c>
      <c r="E1064" s="200" t="s">
        <v>19</v>
      </c>
      <c r="F1064" s="201" t="s">
        <v>1685</v>
      </c>
      <c r="G1064" s="199"/>
      <c r="H1064" s="202">
        <v>48.27</v>
      </c>
      <c r="I1064" s="203"/>
      <c r="J1064" s="199"/>
      <c r="K1064" s="199"/>
      <c r="L1064" s="204"/>
      <c r="M1064" s="205"/>
      <c r="N1064" s="206"/>
      <c r="O1064" s="206"/>
      <c r="P1064" s="206"/>
      <c r="Q1064" s="206"/>
      <c r="R1064" s="206"/>
      <c r="S1064" s="206"/>
      <c r="T1064" s="207"/>
      <c r="AT1064" s="208" t="s">
        <v>168</v>
      </c>
      <c r="AU1064" s="208" t="s">
        <v>84</v>
      </c>
      <c r="AV1064" s="12" t="s">
        <v>84</v>
      </c>
      <c r="AW1064" s="12" t="s">
        <v>35</v>
      </c>
      <c r="AX1064" s="12" t="s">
        <v>74</v>
      </c>
      <c r="AY1064" s="208" t="s">
        <v>148</v>
      </c>
    </row>
    <row r="1065" spans="2:51" s="12" customFormat="1" ht="11.25">
      <c r="B1065" s="198"/>
      <c r="C1065" s="199"/>
      <c r="D1065" s="185" t="s">
        <v>168</v>
      </c>
      <c r="E1065" s="200" t="s">
        <v>19</v>
      </c>
      <c r="F1065" s="201" t="s">
        <v>1686</v>
      </c>
      <c r="G1065" s="199"/>
      <c r="H1065" s="202">
        <v>67.08</v>
      </c>
      <c r="I1065" s="203"/>
      <c r="J1065" s="199"/>
      <c r="K1065" s="199"/>
      <c r="L1065" s="204"/>
      <c r="M1065" s="205"/>
      <c r="N1065" s="206"/>
      <c r="O1065" s="206"/>
      <c r="P1065" s="206"/>
      <c r="Q1065" s="206"/>
      <c r="R1065" s="206"/>
      <c r="S1065" s="206"/>
      <c r="T1065" s="207"/>
      <c r="AT1065" s="208" t="s">
        <v>168</v>
      </c>
      <c r="AU1065" s="208" t="s">
        <v>84</v>
      </c>
      <c r="AV1065" s="12" t="s">
        <v>84</v>
      </c>
      <c r="AW1065" s="12" t="s">
        <v>35</v>
      </c>
      <c r="AX1065" s="12" t="s">
        <v>74</v>
      </c>
      <c r="AY1065" s="208" t="s">
        <v>148</v>
      </c>
    </row>
    <row r="1066" spans="2:51" s="12" customFormat="1" ht="22.5">
      <c r="B1066" s="198"/>
      <c r="C1066" s="199"/>
      <c r="D1066" s="185" t="s">
        <v>168</v>
      </c>
      <c r="E1066" s="200" t="s">
        <v>19</v>
      </c>
      <c r="F1066" s="201" t="s">
        <v>1687</v>
      </c>
      <c r="G1066" s="199"/>
      <c r="H1066" s="202">
        <v>105.934</v>
      </c>
      <c r="I1066" s="203"/>
      <c r="J1066" s="199"/>
      <c r="K1066" s="199"/>
      <c r="L1066" s="204"/>
      <c r="M1066" s="205"/>
      <c r="N1066" s="206"/>
      <c r="O1066" s="206"/>
      <c r="P1066" s="206"/>
      <c r="Q1066" s="206"/>
      <c r="R1066" s="206"/>
      <c r="S1066" s="206"/>
      <c r="T1066" s="207"/>
      <c r="AT1066" s="208" t="s">
        <v>168</v>
      </c>
      <c r="AU1066" s="208" t="s">
        <v>84</v>
      </c>
      <c r="AV1066" s="12" t="s">
        <v>84</v>
      </c>
      <c r="AW1066" s="12" t="s">
        <v>35</v>
      </c>
      <c r="AX1066" s="12" t="s">
        <v>74</v>
      </c>
      <c r="AY1066" s="208" t="s">
        <v>148</v>
      </c>
    </row>
    <row r="1067" spans="2:51" s="12" customFormat="1" ht="11.25">
      <c r="B1067" s="198"/>
      <c r="C1067" s="199"/>
      <c r="D1067" s="185" t="s">
        <v>168</v>
      </c>
      <c r="E1067" s="200" t="s">
        <v>19</v>
      </c>
      <c r="F1067" s="201" t="s">
        <v>1688</v>
      </c>
      <c r="G1067" s="199"/>
      <c r="H1067" s="202">
        <v>35.511000000000003</v>
      </c>
      <c r="I1067" s="203"/>
      <c r="J1067" s="199"/>
      <c r="K1067" s="199"/>
      <c r="L1067" s="204"/>
      <c r="M1067" s="205"/>
      <c r="N1067" s="206"/>
      <c r="O1067" s="206"/>
      <c r="P1067" s="206"/>
      <c r="Q1067" s="206"/>
      <c r="R1067" s="206"/>
      <c r="S1067" s="206"/>
      <c r="T1067" s="207"/>
      <c r="AT1067" s="208" t="s">
        <v>168</v>
      </c>
      <c r="AU1067" s="208" t="s">
        <v>84</v>
      </c>
      <c r="AV1067" s="12" t="s">
        <v>84</v>
      </c>
      <c r="AW1067" s="12" t="s">
        <v>35</v>
      </c>
      <c r="AX1067" s="12" t="s">
        <v>74</v>
      </c>
      <c r="AY1067" s="208" t="s">
        <v>148</v>
      </c>
    </row>
    <row r="1068" spans="2:51" s="12" customFormat="1" ht="22.5">
      <c r="B1068" s="198"/>
      <c r="C1068" s="199"/>
      <c r="D1068" s="185" t="s">
        <v>168</v>
      </c>
      <c r="E1068" s="200" t="s">
        <v>19</v>
      </c>
      <c r="F1068" s="201" t="s">
        <v>1689</v>
      </c>
      <c r="G1068" s="199"/>
      <c r="H1068" s="202">
        <v>158.17099999999999</v>
      </c>
      <c r="I1068" s="203"/>
      <c r="J1068" s="199"/>
      <c r="K1068" s="199"/>
      <c r="L1068" s="204"/>
      <c r="M1068" s="205"/>
      <c r="N1068" s="206"/>
      <c r="O1068" s="206"/>
      <c r="P1068" s="206"/>
      <c r="Q1068" s="206"/>
      <c r="R1068" s="206"/>
      <c r="S1068" s="206"/>
      <c r="T1068" s="207"/>
      <c r="AT1068" s="208" t="s">
        <v>168</v>
      </c>
      <c r="AU1068" s="208" t="s">
        <v>84</v>
      </c>
      <c r="AV1068" s="12" t="s">
        <v>84</v>
      </c>
      <c r="AW1068" s="12" t="s">
        <v>35</v>
      </c>
      <c r="AX1068" s="12" t="s">
        <v>74</v>
      </c>
      <c r="AY1068" s="208" t="s">
        <v>148</v>
      </c>
    </row>
    <row r="1069" spans="2:51" s="12" customFormat="1" ht="11.25">
      <c r="B1069" s="198"/>
      <c r="C1069" s="199"/>
      <c r="D1069" s="185" t="s">
        <v>168</v>
      </c>
      <c r="E1069" s="200" t="s">
        <v>19</v>
      </c>
      <c r="F1069" s="201" t="s">
        <v>1690</v>
      </c>
      <c r="G1069" s="199"/>
      <c r="H1069" s="202">
        <v>238.708</v>
      </c>
      <c r="I1069" s="203"/>
      <c r="J1069" s="199"/>
      <c r="K1069" s="199"/>
      <c r="L1069" s="204"/>
      <c r="M1069" s="205"/>
      <c r="N1069" s="206"/>
      <c r="O1069" s="206"/>
      <c r="P1069" s="206"/>
      <c r="Q1069" s="206"/>
      <c r="R1069" s="206"/>
      <c r="S1069" s="206"/>
      <c r="T1069" s="207"/>
      <c r="AT1069" s="208" t="s">
        <v>168</v>
      </c>
      <c r="AU1069" s="208" t="s">
        <v>84</v>
      </c>
      <c r="AV1069" s="12" t="s">
        <v>84</v>
      </c>
      <c r="AW1069" s="12" t="s">
        <v>35</v>
      </c>
      <c r="AX1069" s="12" t="s">
        <v>74</v>
      </c>
      <c r="AY1069" s="208" t="s">
        <v>148</v>
      </c>
    </row>
    <row r="1070" spans="2:51" s="12" customFormat="1" ht="11.25">
      <c r="B1070" s="198"/>
      <c r="C1070" s="199"/>
      <c r="D1070" s="185" t="s">
        <v>168</v>
      </c>
      <c r="E1070" s="200" t="s">
        <v>19</v>
      </c>
      <c r="F1070" s="201" t="s">
        <v>1691</v>
      </c>
      <c r="G1070" s="199"/>
      <c r="H1070" s="202">
        <v>4.29</v>
      </c>
      <c r="I1070" s="203"/>
      <c r="J1070" s="199"/>
      <c r="K1070" s="199"/>
      <c r="L1070" s="204"/>
      <c r="M1070" s="205"/>
      <c r="N1070" s="206"/>
      <c r="O1070" s="206"/>
      <c r="P1070" s="206"/>
      <c r="Q1070" s="206"/>
      <c r="R1070" s="206"/>
      <c r="S1070" s="206"/>
      <c r="T1070" s="207"/>
      <c r="AT1070" s="208" t="s">
        <v>168</v>
      </c>
      <c r="AU1070" s="208" t="s">
        <v>84</v>
      </c>
      <c r="AV1070" s="12" t="s">
        <v>84</v>
      </c>
      <c r="AW1070" s="12" t="s">
        <v>35</v>
      </c>
      <c r="AX1070" s="12" t="s">
        <v>74</v>
      </c>
      <c r="AY1070" s="208" t="s">
        <v>148</v>
      </c>
    </row>
    <row r="1071" spans="2:51" s="12" customFormat="1" ht="11.25">
      <c r="B1071" s="198"/>
      <c r="C1071" s="199"/>
      <c r="D1071" s="185" t="s">
        <v>168</v>
      </c>
      <c r="E1071" s="200" t="s">
        <v>19</v>
      </c>
      <c r="F1071" s="201" t="s">
        <v>1692</v>
      </c>
      <c r="G1071" s="199"/>
      <c r="H1071" s="202">
        <v>31.93</v>
      </c>
      <c r="I1071" s="203"/>
      <c r="J1071" s="199"/>
      <c r="K1071" s="199"/>
      <c r="L1071" s="204"/>
      <c r="M1071" s="205"/>
      <c r="N1071" s="206"/>
      <c r="O1071" s="206"/>
      <c r="P1071" s="206"/>
      <c r="Q1071" s="206"/>
      <c r="R1071" s="206"/>
      <c r="S1071" s="206"/>
      <c r="T1071" s="207"/>
      <c r="AT1071" s="208" t="s">
        <v>168</v>
      </c>
      <c r="AU1071" s="208" t="s">
        <v>84</v>
      </c>
      <c r="AV1071" s="12" t="s">
        <v>84</v>
      </c>
      <c r="AW1071" s="12" t="s">
        <v>35</v>
      </c>
      <c r="AX1071" s="12" t="s">
        <v>74</v>
      </c>
      <c r="AY1071" s="208" t="s">
        <v>148</v>
      </c>
    </row>
    <row r="1072" spans="2:51" s="12" customFormat="1" ht="11.25">
      <c r="B1072" s="198"/>
      <c r="C1072" s="199"/>
      <c r="D1072" s="185" t="s">
        <v>168</v>
      </c>
      <c r="E1072" s="200" t="s">
        <v>19</v>
      </c>
      <c r="F1072" s="201" t="s">
        <v>314</v>
      </c>
      <c r="G1072" s="199"/>
      <c r="H1072" s="202">
        <v>2.69</v>
      </c>
      <c r="I1072" s="203"/>
      <c r="J1072" s="199"/>
      <c r="K1072" s="199"/>
      <c r="L1072" s="204"/>
      <c r="M1072" s="205"/>
      <c r="N1072" s="206"/>
      <c r="O1072" s="206"/>
      <c r="P1072" s="206"/>
      <c r="Q1072" s="206"/>
      <c r="R1072" s="206"/>
      <c r="S1072" s="206"/>
      <c r="T1072" s="207"/>
      <c r="AT1072" s="208" t="s">
        <v>168</v>
      </c>
      <c r="AU1072" s="208" t="s">
        <v>84</v>
      </c>
      <c r="AV1072" s="12" t="s">
        <v>84</v>
      </c>
      <c r="AW1072" s="12" t="s">
        <v>35</v>
      </c>
      <c r="AX1072" s="12" t="s">
        <v>74</v>
      </c>
      <c r="AY1072" s="208" t="s">
        <v>148</v>
      </c>
    </row>
    <row r="1073" spans="2:65" s="12" customFormat="1" ht="11.25">
      <c r="B1073" s="198"/>
      <c r="C1073" s="199"/>
      <c r="D1073" s="185" t="s">
        <v>168</v>
      </c>
      <c r="E1073" s="200" t="s">
        <v>19</v>
      </c>
      <c r="F1073" s="201" t="s">
        <v>1693</v>
      </c>
      <c r="G1073" s="199"/>
      <c r="H1073" s="202">
        <v>90.055000000000007</v>
      </c>
      <c r="I1073" s="203"/>
      <c r="J1073" s="199"/>
      <c r="K1073" s="199"/>
      <c r="L1073" s="204"/>
      <c r="M1073" s="205"/>
      <c r="N1073" s="206"/>
      <c r="O1073" s="206"/>
      <c r="P1073" s="206"/>
      <c r="Q1073" s="206"/>
      <c r="R1073" s="206"/>
      <c r="S1073" s="206"/>
      <c r="T1073" s="207"/>
      <c r="AT1073" s="208" t="s">
        <v>168</v>
      </c>
      <c r="AU1073" s="208" t="s">
        <v>84</v>
      </c>
      <c r="AV1073" s="12" t="s">
        <v>84</v>
      </c>
      <c r="AW1073" s="12" t="s">
        <v>35</v>
      </c>
      <c r="AX1073" s="12" t="s">
        <v>74</v>
      </c>
      <c r="AY1073" s="208" t="s">
        <v>148</v>
      </c>
    </row>
    <row r="1074" spans="2:65" s="12" customFormat="1" ht="11.25">
      <c r="B1074" s="198"/>
      <c r="C1074" s="199"/>
      <c r="D1074" s="185" t="s">
        <v>168</v>
      </c>
      <c r="E1074" s="200" t="s">
        <v>19</v>
      </c>
      <c r="F1074" s="201" t="s">
        <v>1694</v>
      </c>
      <c r="G1074" s="199"/>
      <c r="H1074" s="202">
        <v>18.3</v>
      </c>
      <c r="I1074" s="203"/>
      <c r="J1074" s="199"/>
      <c r="K1074" s="199"/>
      <c r="L1074" s="204"/>
      <c r="M1074" s="205"/>
      <c r="N1074" s="206"/>
      <c r="O1074" s="206"/>
      <c r="P1074" s="206"/>
      <c r="Q1074" s="206"/>
      <c r="R1074" s="206"/>
      <c r="S1074" s="206"/>
      <c r="T1074" s="207"/>
      <c r="AT1074" s="208" t="s">
        <v>168</v>
      </c>
      <c r="AU1074" s="208" t="s">
        <v>84</v>
      </c>
      <c r="AV1074" s="12" t="s">
        <v>84</v>
      </c>
      <c r="AW1074" s="12" t="s">
        <v>35</v>
      </c>
      <c r="AX1074" s="12" t="s">
        <v>74</v>
      </c>
      <c r="AY1074" s="208" t="s">
        <v>148</v>
      </c>
    </row>
    <row r="1075" spans="2:65" s="13" customFormat="1" ht="11.25">
      <c r="B1075" s="209"/>
      <c r="C1075" s="210"/>
      <c r="D1075" s="185" t="s">
        <v>168</v>
      </c>
      <c r="E1075" s="211" t="s">
        <v>19</v>
      </c>
      <c r="F1075" s="212" t="s">
        <v>275</v>
      </c>
      <c r="G1075" s="210"/>
      <c r="H1075" s="213">
        <v>1802.2449999999999</v>
      </c>
      <c r="I1075" s="214"/>
      <c r="J1075" s="210"/>
      <c r="K1075" s="210"/>
      <c r="L1075" s="215"/>
      <c r="M1075" s="216"/>
      <c r="N1075" s="217"/>
      <c r="O1075" s="217"/>
      <c r="P1075" s="217"/>
      <c r="Q1075" s="217"/>
      <c r="R1075" s="217"/>
      <c r="S1075" s="217"/>
      <c r="T1075" s="218"/>
      <c r="AT1075" s="219" t="s">
        <v>168</v>
      </c>
      <c r="AU1075" s="219" t="s">
        <v>84</v>
      </c>
      <c r="AV1075" s="13" t="s">
        <v>155</v>
      </c>
      <c r="AW1075" s="13" t="s">
        <v>35</v>
      </c>
      <c r="AX1075" s="13" t="s">
        <v>82</v>
      </c>
      <c r="AY1075" s="219" t="s">
        <v>148</v>
      </c>
    </row>
    <row r="1076" spans="2:65" s="10" customFormat="1" ht="22.9" customHeight="1">
      <c r="B1076" s="157"/>
      <c r="C1076" s="158"/>
      <c r="D1076" s="159" t="s">
        <v>73</v>
      </c>
      <c r="E1076" s="171" t="s">
        <v>1703</v>
      </c>
      <c r="F1076" s="171" t="s">
        <v>1704</v>
      </c>
      <c r="G1076" s="158"/>
      <c r="H1076" s="158"/>
      <c r="I1076" s="161"/>
      <c r="J1076" s="172">
        <f>BK1076</f>
        <v>0</v>
      </c>
      <c r="K1076" s="158"/>
      <c r="L1076" s="163"/>
      <c r="M1076" s="164"/>
      <c r="N1076" s="165"/>
      <c r="O1076" s="165"/>
      <c r="P1076" s="166">
        <f>SUM(P1077:P1110)</f>
        <v>0</v>
      </c>
      <c r="Q1076" s="165"/>
      <c r="R1076" s="166">
        <f>SUM(R1077:R1110)</f>
        <v>0.12248900000000001</v>
      </c>
      <c r="S1076" s="165"/>
      <c r="T1076" s="167">
        <f>SUM(T1077:T1110)</f>
        <v>0</v>
      </c>
      <c r="AR1076" s="168" t="s">
        <v>84</v>
      </c>
      <c r="AT1076" s="169" t="s">
        <v>73</v>
      </c>
      <c r="AU1076" s="169" t="s">
        <v>82</v>
      </c>
      <c r="AY1076" s="168" t="s">
        <v>148</v>
      </c>
      <c r="BK1076" s="170">
        <f>SUM(BK1077:BK1110)</f>
        <v>0</v>
      </c>
    </row>
    <row r="1077" spans="2:65" s="1" customFormat="1" ht="22.5" customHeight="1">
      <c r="B1077" s="33"/>
      <c r="C1077" s="173" t="s">
        <v>1705</v>
      </c>
      <c r="D1077" s="173" t="s">
        <v>151</v>
      </c>
      <c r="E1077" s="174" t="s">
        <v>1706</v>
      </c>
      <c r="F1077" s="175" t="s">
        <v>1707</v>
      </c>
      <c r="G1077" s="176" t="s">
        <v>179</v>
      </c>
      <c r="H1077" s="177">
        <v>331.09899999999999</v>
      </c>
      <c r="I1077" s="178"/>
      <c r="J1077" s="179">
        <f>ROUND(I1077*H1077,2)</f>
        <v>0</v>
      </c>
      <c r="K1077" s="175" t="s">
        <v>160</v>
      </c>
      <c r="L1077" s="37"/>
      <c r="M1077" s="180" t="s">
        <v>19</v>
      </c>
      <c r="N1077" s="181" t="s">
        <v>45</v>
      </c>
      <c r="O1077" s="59"/>
      <c r="P1077" s="182">
        <f>O1077*H1077</f>
        <v>0</v>
      </c>
      <c r="Q1077" s="182">
        <v>0</v>
      </c>
      <c r="R1077" s="182">
        <f>Q1077*H1077</f>
        <v>0</v>
      </c>
      <c r="S1077" s="182">
        <v>0</v>
      </c>
      <c r="T1077" s="183">
        <f>S1077*H1077</f>
        <v>0</v>
      </c>
      <c r="AR1077" s="16" t="s">
        <v>247</v>
      </c>
      <c r="AT1077" s="16" t="s">
        <v>151</v>
      </c>
      <c r="AU1077" s="16" t="s">
        <v>84</v>
      </c>
      <c r="AY1077" s="16" t="s">
        <v>148</v>
      </c>
      <c r="BE1077" s="184">
        <f>IF(N1077="základní",J1077,0)</f>
        <v>0</v>
      </c>
      <c r="BF1077" s="184">
        <f>IF(N1077="snížená",J1077,0)</f>
        <v>0</v>
      </c>
      <c r="BG1077" s="184">
        <f>IF(N1077="zákl. přenesená",J1077,0)</f>
        <v>0</v>
      </c>
      <c r="BH1077" s="184">
        <f>IF(N1077="sníž. přenesená",J1077,0)</f>
        <v>0</v>
      </c>
      <c r="BI1077" s="184">
        <f>IF(N1077="nulová",J1077,0)</f>
        <v>0</v>
      </c>
      <c r="BJ1077" s="16" t="s">
        <v>82</v>
      </c>
      <c r="BK1077" s="184">
        <f>ROUND(I1077*H1077,2)</f>
        <v>0</v>
      </c>
      <c r="BL1077" s="16" t="s">
        <v>247</v>
      </c>
      <c r="BM1077" s="16" t="s">
        <v>1708</v>
      </c>
    </row>
    <row r="1078" spans="2:65" s="1" customFormat="1" ht="48.75">
      <c r="B1078" s="33"/>
      <c r="C1078" s="34"/>
      <c r="D1078" s="185" t="s">
        <v>181</v>
      </c>
      <c r="E1078" s="34"/>
      <c r="F1078" s="186" t="s">
        <v>1709</v>
      </c>
      <c r="G1078" s="34"/>
      <c r="H1078" s="34"/>
      <c r="I1078" s="102"/>
      <c r="J1078" s="34"/>
      <c r="K1078" s="34"/>
      <c r="L1078" s="37"/>
      <c r="M1078" s="187"/>
      <c r="N1078" s="59"/>
      <c r="O1078" s="59"/>
      <c r="P1078" s="59"/>
      <c r="Q1078" s="59"/>
      <c r="R1078" s="59"/>
      <c r="S1078" s="59"/>
      <c r="T1078" s="60"/>
      <c r="AT1078" s="16" t="s">
        <v>181</v>
      </c>
      <c r="AU1078" s="16" t="s">
        <v>84</v>
      </c>
    </row>
    <row r="1079" spans="2:65" s="11" customFormat="1" ht="11.25">
      <c r="B1079" s="188"/>
      <c r="C1079" s="189"/>
      <c r="D1079" s="185" t="s">
        <v>168</v>
      </c>
      <c r="E1079" s="190" t="s">
        <v>19</v>
      </c>
      <c r="F1079" s="191" t="s">
        <v>1710</v>
      </c>
      <c r="G1079" s="189"/>
      <c r="H1079" s="190" t="s">
        <v>19</v>
      </c>
      <c r="I1079" s="192"/>
      <c r="J1079" s="189"/>
      <c r="K1079" s="189"/>
      <c r="L1079" s="193"/>
      <c r="M1079" s="194"/>
      <c r="N1079" s="195"/>
      <c r="O1079" s="195"/>
      <c r="P1079" s="195"/>
      <c r="Q1079" s="195"/>
      <c r="R1079" s="195"/>
      <c r="S1079" s="195"/>
      <c r="T1079" s="196"/>
      <c r="AT1079" s="197" t="s">
        <v>168</v>
      </c>
      <c r="AU1079" s="197" t="s">
        <v>84</v>
      </c>
      <c r="AV1079" s="11" t="s">
        <v>82</v>
      </c>
      <c r="AW1079" s="11" t="s">
        <v>35</v>
      </c>
      <c r="AX1079" s="11" t="s">
        <v>74</v>
      </c>
      <c r="AY1079" s="197" t="s">
        <v>148</v>
      </c>
    </row>
    <row r="1080" spans="2:65" s="12" customFormat="1" ht="11.25">
      <c r="B1080" s="198"/>
      <c r="C1080" s="199"/>
      <c r="D1080" s="185" t="s">
        <v>168</v>
      </c>
      <c r="E1080" s="200" t="s">
        <v>19</v>
      </c>
      <c r="F1080" s="201" t="s">
        <v>1711</v>
      </c>
      <c r="G1080" s="199"/>
      <c r="H1080" s="202">
        <v>331.09899999999999</v>
      </c>
      <c r="I1080" s="203"/>
      <c r="J1080" s="199"/>
      <c r="K1080" s="199"/>
      <c r="L1080" s="204"/>
      <c r="M1080" s="205"/>
      <c r="N1080" s="206"/>
      <c r="O1080" s="206"/>
      <c r="P1080" s="206"/>
      <c r="Q1080" s="206"/>
      <c r="R1080" s="206"/>
      <c r="S1080" s="206"/>
      <c r="T1080" s="207"/>
      <c r="AT1080" s="208" t="s">
        <v>168</v>
      </c>
      <c r="AU1080" s="208" t="s">
        <v>84</v>
      </c>
      <c r="AV1080" s="12" t="s">
        <v>84</v>
      </c>
      <c r="AW1080" s="12" t="s">
        <v>35</v>
      </c>
      <c r="AX1080" s="12" t="s">
        <v>82</v>
      </c>
      <c r="AY1080" s="208" t="s">
        <v>148</v>
      </c>
    </row>
    <row r="1081" spans="2:65" s="1" customFormat="1" ht="16.5" customHeight="1">
      <c r="B1081" s="33"/>
      <c r="C1081" s="173" t="s">
        <v>1712</v>
      </c>
      <c r="D1081" s="173" t="s">
        <v>151</v>
      </c>
      <c r="E1081" s="174" t="s">
        <v>1713</v>
      </c>
      <c r="F1081" s="175" t="s">
        <v>1714</v>
      </c>
      <c r="G1081" s="176" t="s">
        <v>179</v>
      </c>
      <c r="H1081" s="177">
        <v>71.941999999999993</v>
      </c>
      <c r="I1081" s="178"/>
      <c r="J1081" s="179">
        <f>ROUND(I1081*H1081,2)</f>
        <v>0</v>
      </c>
      <c r="K1081" s="175" t="s">
        <v>160</v>
      </c>
      <c r="L1081" s="37"/>
      <c r="M1081" s="180" t="s">
        <v>19</v>
      </c>
      <c r="N1081" s="181" t="s">
        <v>45</v>
      </c>
      <c r="O1081" s="59"/>
      <c r="P1081" s="182">
        <f>O1081*H1081</f>
        <v>0</v>
      </c>
      <c r="Q1081" s="182">
        <v>0</v>
      </c>
      <c r="R1081" s="182">
        <f>Q1081*H1081</f>
        <v>0</v>
      </c>
      <c r="S1081" s="182">
        <v>0</v>
      </c>
      <c r="T1081" s="183">
        <f>S1081*H1081</f>
        <v>0</v>
      </c>
      <c r="AR1081" s="16" t="s">
        <v>247</v>
      </c>
      <c r="AT1081" s="16" t="s">
        <v>151</v>
      </c>
      <c r="AU1081" s="16" t="s">
        <v>84</v>
      </c>
      <c r="AY1081" s="16" t="s">
        <v>148</v>
      </c>
      <c r="BE1081" s="184">
        <f>IF(N1081="základní",J1081,0)</f>
        <v>0</v>
      </c>
      <c r="BF1081" s="184">
        <f>IF(N1081="snížená",J1081,0)</f>
        <v>0</v>
      </c>
      <c r="BG1081" s="184">
        <f>IF(N1081="zákl. přenesená",J1081,0)</f>
        <v>0</v>
      </c>
      <c r="BH1081" s="184">
        <f>IF(N1081="sníž. přenesená",J1081,0)</f>
        <v>0</v>
      </c>
      <c r="BI1081" s="184">
        <f>IF(N1081="nulová",J1081,0)</f>
        <v>0</v>
      </c>
      <c r="BJ1081" s="16" t="s">
        <v>82</v>
      </c>
      <c r="BK1081" s="184">
        <f>ROUND(I1081*H1081,2)</f>
        <v>0</v>
      </c>
      <c r="BL1081" s="16" t="s">
        <v>247</v>
      </c>
      <c r="BM1081" s="16" t="s">
        <v>1715</v>
      </c>
    </row>
    <row r="1082" spans="2:65" s="1" customFormat="1" ht="19.5">
      <c r="B1082" s="33"/>
      <c r="C1082" s="34"/>
      <c r="D1082" s="185" t="s">
        <v>162</v>
      </c>
      <c r="E1082" s="34"/>
      <c r="F1082" s="186" t="s">
        <v>1716</v>
      </c>
      <c r="G1082" s="34"/>
      <c r="H1082" s="34"/>
      <c r="I1082" s="102"/>
      <c r="J1082" s="34"/>
      <c r="K1082" s="34"/>
      <c r="L1082" s="37"/>
      <c r="M1082" s="187"/>
      <c r="N1082" s="59"/>
      <c r="O1082" s="59"/>
      <c r="P1082" s="59"/>
      <c r="Q1082" s="59"/>
      <c r="R1082" s="59"/>
      <c r="S1082" s="59"/>
      <c r="T1082" s="60"/>
      <c r="AT1082" s="16" t="s">
        <v>162</v>
      </c>
      <c r="AU1082" s="16" t="s">
        <v>84</v>
      </c>
    </row>
    <row r="1083" spans="2:65" s="11" customFormat="1" ht="11.25">
      <c r="B1083" s="188"/>
      <c r="C1083" s="189"/>
      <c r="D1083" s="185" t="s">
        <v>168</v>
      </c>
      <c r="E1083" s="190" t="s">
        <v>19</v>
      </c>
      <c r="F1083" s="191" t="s">
        <v>1717</v>
      </c>
      <c r="G1083" s="189"/>
      <c r="H1083" s="190" t="s">
        <v>19</v>
      </c>
      <c r="I1083" s="192"/>
      <c r="J1083" s="189"/>
      <c r="K1083" s="189"/>
      <c r="L1083" s="193"/>
      <c r="M1083" s="194"/>
      <c r="N1083" s="195"/>
      <c r="O1083" s="195"/>
      <c r="P1083" s="195"/>
      <c r="Q1083" s="195"/>
      <c r="R1083" s="195"/>
      <c r="S1083" s="195"/>
      <c r="T1083" s="196"/>
      <c r="AT1083" s="197" t="s">
        <v>168</v>
      </c>
      <c r="AU1083" s="197" t="s">
        <v>84</v>
      </c>
      <c r="AV1083" s="11" t="s">
        <v>82</v>
      </c>
      <c r="AW1083" s="11" t="s">
        <v>35</v>
      </c>
      <c r="AX1083" s="11" t="s">
        <v>74</v>
      </c>
      <c r="AY1083" s="197" t="s">
        <v>148</v>
      </c>
    </row>
    <row r="1084" spans="2:65" s="12" customFormat="1" ht="11.25">
      <c r="B1084" s="198"/>
      <c r="C1084" s="199"/>
      <c r="D1084" s="185" t="s">
        <v>168</v>
      </c>
      <c r="E1084" s="200" t="s">
        <v>19</v>
      </c>
      <c r="F1084" s="201" t="s">
        <v>1718</v>
      </c>
      <c r="G1084" s="199"/>
      <c r="H1084" s="202">
        <v>42.78</v>
      </c>
      <c r="I1084" s="203"/>
      <c r="J1084" s="199"/>
      <c r="K1084" s="199"/>
      <c r="L1084" s="204"/>
      <c r="M1084" s="205"/>
      <c r="N1084" s="206"/>
      <c r="O1084" s="206"/>
      <c r="P1084" s="206"/>
      <c r="Q1084" s="206"/>
      <c r="R1084" s="206"/>
      <c r="S1084" s="206"/>
      <c r="T1084" s="207"/>
      <c r="AT1084" s="208" t="s">
        <v>168</v>
      </c>
      <c r="AU1084" s="208" t="s">
        <v>84</v>
      </c>
      <c r="AV1084" s="12" t="s">
        <v>84</v>
      </c>
      <c r="AW1084" s="12" t="s">
        <v>35</v>
      </c>
      <c r="AX1084" s="12" t="s">
        <v>74</v>
      </c>
      <c r="AY1084" s="208" t="s">
        <v>148</v>
      </c>
    </row>
    <row r="1085" spans="2:65" s="11" customFormat="1" ht="11.25">
      <c r="B1085" s="188"/>
      <c r="C1085" s="189"/>
      <c r="D1085" s="185" t="s">
        <v>168</v>
      </c>
      <c r="E1085" s="190" t="s">
        <v>19</v>
      </c>
      <c r="F1085" s="191" t="s">
        <v>1719</v>
      </c>
      <c r="G1085" s="189"/>
      <c r="H1085" s="190" t="s">
        <v>19</v>
      </c>
      <c r="I1085" s="192"/>
      <c r="J1085" s="189"/>
      <c r="K1085" s="189"/>
      <c r="L1085" s="193"/>
      <c r="M1085" s="194"/>
      <c r="N1085" s="195"/>
      <c r="O1085" s="195"/>
      <c r="P1085" s="195"/>
      <c r="Q1085" s="195"/>
      <c r="R1085" s="195"/>
      <c r="S1085" s="195"/>
      <c r="T1085" s="196"/>
      <c r="AT1085" s="197" t="s">
        <v>168</v>
      </c>
      <c r="AU1085" s="197" t="s">
        <v>84</v>
      </c>
      <c r="AV1085" s="11" t="s">
        <v>82</v>
      </c>
      <c r="AW1085" s="11" t="s">
        <v>35</v>
      </c>
      <c r="AX1085" s="11" t="s">
        <v>74</v>
      </c>
      <c r="AY1085" s="197" t="s">
        <v>148</v>
      </c>
    </row>
    <row r="1086" spans="2:65" s="12" customFormat="1" ht="11.25">
      <c r="B1086" s="198"/>
      <c r="C1086" s="199"/>
      <c r="D1086" s="185" t="s">
        <v>168</v>
      </c>
      <c r="E1086" s="200" t="s">
        <v>19</v>
      </c>
      <c r="F1086" s="201" t="s">
        <v>1720</v>
      </c>
      <c r="G1086" s="199"/>
      <c r="H1086" s="202">
        <v>29.161999999999999</v>
      </c>
      <c r="I1086" s="203"/>
      <c r="J1086" s="199"/>
      <c r="K1086" s="199"/>
      <c r="L1086" s="204"/>
      <c r="M1086" s="205"/>
      <c r="N1086" s="206"/>
      <c r="O1086" s="206"/>
      <c r="P1086" s="206"/>
      <c r="Q1086" s="206"/>
      <c r="R1086" s="206"/>
      <c r="S1086" s="206"/>
      <c r="T1086" s="207"/>
      <c r="AT1086" s="208" t="s">
        <v>168</v>
      </c>
      <c r="AU1086" s="208" t="s">
        <v>84</v>
      </c>
      <c r="AV1086" s="12" t="s">
        <v>84</v>
      </c>
      <c r="AW1086" s="12" t="s">
        <v>35</v>
      </c>
      <c r="AX1086" s="12" t="s">
        <v>74</v>
      </c>
      <c r="AY1086" s="208" t="s">
        <v>148</v>
      </c>
    </row>
    <row r="1087" spans="2:65" s="13" customFormat="1" ht="11.25">
      <c r="B1087" s="209"/>
      <c r="C1087" s="210"/>
      <c r="D1087" s="185" t="s">
        <v>168</v>
      </c>
      <c r="E1087" s="211" t="s">
        <v>19</v>
      </c>
      <c r="F1087" s="212" t="s">
        <v>275</v>
      </c>
      <c r="G1087" s="210"/>
      <c r="H1087" s="213">
        <v>71.941999999999993</v>
      </c>
      <c r="I1087" s="214"/>
      <c r="J1087" s="210"/>
      <c r="K1087" s="210"/>
      <c r="L1087" s="215"/>
      <c r="M1087" s="216"/>
      <c r="N1087" s="217"/>
      <c r="O1087" s="217"/>
      <c r="P1087" s="217"/>
      <c r="Q1087" s="217"/>
      <c r="R1087" s="217"/>
      <c r="S1087" s="217"/>
      <c r="T1087" s="218"/>
      <c r="AT1087" s="219" t="s">
        <v>168</v>
      </c>
      <c r="AU1087" s="219" t="s">
        <v>84</v>
      </c>
      <c r="AV1087" s="13" t="s">
        <v>155</v>
      </c>
      <c r="AW1087" s="13" t="s">
        <v>35</v>
      </c>
      <c r="AX1087" s="13" t="s">
        <v>82</v>
      </c>
      <c r="AY1087" s="219" t="s">
        <v>148</v>
      </c>
    </row>
    <row r="1088" spans="2:65" s="1" customFormat="1" ht="16.5" customHeight="1">
      <c r="B1088" s="33"/>
      <c r="C1088" s="220" t="s">
        <v>1721</v>
      </c>
      <c r="D1088" s="220" t="s">
        <v>491</v>
      </c>
      <c r="E1088" s="221" t="s">
        <v>1722</v>
      </c>
      <c r="F1088" s="222" t="s">
        <v>1723</v>
      </c>
      <c r="G1088" s="223" t="s">
        <v>809</v>
      </c>
      <c r="H1088" s="224">
        <v>13.669</v>
      </c>
      <c r="I1088" s="225"/>
      <c r="J1088" s="226">
        <f>ROUND(I1088*H1088,2)</f>
        <v>0</v>
      </c>
      <c r="K1088" s="222" t="s">
        <v>19</v>
      </c>
      <c r="L1088" s="227"/>
      <c r="M1088" s="228" t="s">
        <v>19</v>
      </c>
      <c r="N1088" s="229" t="s">
        <v>45</v>
      </c>
      <c r="O1088" s="59"/>
      <c r="P1088" s="182">
        <f>O1088*H1088</f>
        <v>0</v>
      </c>
      <c r="Q1088" s="182">
        <v>1E-3</v>
      </c>
      <c r="R1088" s="182">
        <f>Q1088*H1088</f>
        <v>1.3669000000000001E-2</v>
      </c>
      <c r="S1088" s="182">
        <v>0</v>
      </c>
      <c r="T1088" s="183">
        <f>S1088*H1088</f>
        <v>0</v>
      </c>
      <c r="AR1088" s="16" t="s">
        <v>382</v>
      </c>
      <c r="AT1088" s="16" t="s">
        <v>491</v>
      </c>
      <c r="AU1088" s="16" t="s">
        <v>84</v>
      </c>
      <c r="AY1088" s="16" t="s">
        <v>148</v>
      </c>
      <c r="BE1088" s="184">
        <f>IF(N1088="základní",J1088,0)</f>
        <v>0</v>
      </c>
      <c r="BF1088" s="184">
        <f>IF(N1088="snížená",J1088,0)</f>
        <v>0</v>
      </c>
      <c r="BG1088" s="184">
        <f>IF(N1088="zákl. přenesená",J1088,0)</f>
        <v>0</v>
      </c>
      <c r="BH1088" s="184">
        <f>IF(N1088="sníž. přenesená",J1088,0)</f>
        <v>0</v>
      </c>
      <c r="BI1088" s="184">
        <f>IF(N1088="nulová",J1088,0)</f>
        <v>0</v>
      </c>
      <c r="BJ1088" s="16" t="s">
        <v>82</v>
      </c>
      <c r="BK1088" s="184">
        <f>ROUND(I1088*H1088,2)</f>
        <v>0</v>
      </c>
      <c r="BL1088" s="16" t="s">
        <v>247</v>
      </c>
      <c r="BM1088" s="16" t="s">
        <v>1724</v>
      </c>
    </row>
    <row r="1089" spans="2:65" s="12" customFormat="1" ht="11.25">
      <c r="B1089" s="198"/>
      <c r="C1089" s="199"/>
      <c r="D1089" s="185" t="s">
        <v>168</v>
      </c>
      <c r="E1089" s="199"/>
      <c r="F1089" s="201" t="s">
        <v>1725</v>
      </c>
      <c r="G1089" s="199"/>
      <c r="H1089" s="202">
        <v>13.669</v>
      </c>
      <c r="I1089" s="203"/>
      <c r="J1089" s="199"/>
      <c r="K1089" s="199"/>
      <c r="L1089" s="204"/>
      <c r="M1089" s="205"/>
      <c r="N1089" s="206"/>
      <c r="O1089" s="206"/>
      <c r="P1089" s="206"/>
      <c r="Q1089" s="206"/>
      <c r="R1089" s="206"/>
      <c r="S1089" s="206"/>
      <c r="T1089" s="207"/>
      <c r="AT1089" s="208" t="s">
        <v>168</v>
      </c>
      <c r="AU1089" s="208" t="s">
        <v>84</v>
      </c>
      <c r="AV1089" s="12" t="s">
        <v>84</v>
      </c>
      <c r="AW1089" s="12" t="s">
        <v>4</v>
      </c>
      <c r="AX1089" s="12" t="s">
        <v>82</v>
      </c>
      <c r="AY1089" s="208" t="s">
        <v>148</v>
      </c>
    </row>
    <row r="1090" spans="2:65" s="1" customFormat="1" ht="16.5" customHeight="1">
      <c r="B1090" s="33"/>
      <c r="C1090" s="173" t="s">
        <v>1726</v>
      </c>
      <c r="D1090" s="173" t="s">
        <v>151</v>
      </c>
      <c r="E1090" s="174" t="s">
        <v>1727</v>
      </c>
      <c r="F1090" s="175" t="s">
        <v>1728</v>
      </c>
      <c r="G1090" s="176" t="s">
        <v>179</v>
      </c>
      <c r="H1090" s="177">
        <v>71.941999999999993</v>
      </c>
      <c r="I1090" s="178"/>
      <c r="J1090" s="179">
        <f>ROUND(I1090*H1090,2)</f>
        <v>0</v>
      </c>
      <c r="K1090" s="175" t="s">
        <v>160</v>
      </c>
      <c r="L1090" s="37"/>
      <c r="M1090" s="180" t="s">
        <v>19</v>
      </c>
      <c r="N1090" s="181" t="s">
        <v>45</v>
      </c>
      <c r="O1090" s="59"/>
      <c r="P1090" s="182">
        <f>O1090*H1090</f>
        <v>0</v>
      </c>
      <c r="Q1090" s="182">
        <v>0</v>
      </c>
      <c r="R1090" s="182">
        <f>Q1090*H1090</f>
        <v>0</v>
      </c>
      <c r="S1090" s="182">
        <v>0</v>
      </c>
      <c r="T1090" s="183">
        <f>S1090*H1090</f>
        <v>0</v>
      </c>
      <c r="AR1090" s="16" t="s">
        <v>247</v>
      </c>
      <c r="AT1090" s="16" t="s">
        <v>151</v>
      </c>
      <c r="AU1090" s="16" t="s">
        <v>84</v>
      </c>
      <c r="AY1090" s="16" t="s">
        <v>148</v>
      </c>
      <c r="BE1090" s="184">
        <f>IF(N1090="základní",J1090,0)</f>
        <v>0</v>
      </c>
      <c r="BF1090" s="184">
        <f>IF(N1090="snížená",J1090,0)</f>
        <v>0</v>
      </c>
      <c r="BG1090" s="184">
        <f>IF(N1090="zákl. přenesená",J1090,0)</f>
        <v>0</v>
      </c>
      <c r="BH1090" s="184">
        <f>IF(N1090="sníž. přenesená",J1090,0)</f>
        <v>0</v>
      </c>
      <c r="BI1090" s="184">
        <f>IF(N1090="nulová",J1090,0)</f>
        <v>0</v>
      </c>
      <c r="BJ1090" s="16" t="s">
        <v>82</v>
      </c>
      <c r="BK1090" s="184">
        <f>ROUND(I1090*H1090,2)</f>
        <v>0</v>
      </c>
      <c r="BL1090" s="16" t="s">
        <v>247</v>
      </c>
      <c r="BM1090" s="16" t="s">
        <v>1729</v>
      </c>
    </row>
    <row r="1091" spans="2:65" s="1" customFormat="1" ht="19.5">
      <c r="B1091" s="33"/>
      <c r="C1091" s="34"/>
      <c r="D1091" s="185" t="s">
        <v>162</v>
      </c>
      <c r="E1091" s="34"/>
      <c r="F1091" s="186" t="s">
        <v>1716</v>
      </c>
      <c r="G1091" s="34"/>
      <c r="H1091" s="34"/>
      <c r="I1091" s="102"/>
      <c r="J1091" s="34"/>
      <c r="K1091" s="34"/>
      <c r="L1091" s="37"/>
      <c r="M1091" s="187"/>
      <c r="N1091" s="59"/>
      <c r="O1091" s="59"/>
      <c r="P1091" s="59"/>
      <c r="Q1091" s="59"/>
      <c r="R1091" s="59"/>
      <c r="S1091" s="59"/>
      <c r="T1091" s="60"/>
      <c r="AT1091" s="16" t="s">
        <v>162</v>
      </c>
      <c r="AU1091" s="16" t="s">
        <v>84</v>
      </c>
    </row>
    <row r="1092" spans="2:65" s="11" customFormat="1" ht="11.25">
      <c r="B1092" s="188"/>
      <c r="C1092" s="189"/>
      <c r="D1092" s="185" t="s">
        <v>168</v>
      </c>
      <c r="E1092" s="190" t="s">
        <v>19</v>
      </c>
      <c r="F1092" s="191" t="s">
        <v>1717</v>
      </c>
      <c r="G1092" s="189"/>
      <c r="H1092" s="190" t="s">
        <v>19</v>
      </c>
      <c r="I1092" s="192"/>
      <c r="J1092" s="189"/>
      <c r="K1092" s="189"/>
      <c r="L1092" s="193"/>
      <c r="M1092" s="194"/>
      <c r="N1092" s="195"/>
      <c r="O1092" s="195"/>
      <c r="P1092" s="195"/>
      <c r="Q1092" s="195"/>
      <c r="R1092" s="195"/>
      <c r="S1092" s="195"/>
      <c r="T1092" s="196"/>
      <c r="AT1092" s="197" t="s">
        <v>168</v>
      </c>
      <c r="AU1092" s="197" t="s">
        <v>84</v>
      </c>
      <c r="AV1092" s="11" t="s">
        <v>82</v>
      </c>
      <c r="AW1092" s="11" t="s">
        <v>35</v>
      </c>
      <c r="AX1092" s="11" t="s">
        <v>74</v>
      </c>
      <c r="AY1092" s="197" t="s">
        <v>148</v>
      </c>
    </row>
    <row r="1093" spans="2:65" s="12" customFormat="1" ht="11.25">
      <c r="B1093" s="198"/>
      <c r="C1093" s="199"/>
      <c r="D1093" s="185" t="s">
        <v>168</v>
      </c>
      <c r="E1093" s="200" t="s">
        <v>19</v>
      </c>
      <c r="F1093" s="201" t="s">
        <v>1718</v>
      </c>
      <c r="G1093" s="199"/>
      <c r="H1093" s="202">
        <v>42.78</v>
      </c>
      <c r="I1093" s="203"/>
      <c r="J1093" s="199"/>
      <c r="K1093" s="199"/>
      <c r="L1093" s="204"/>
      <c r="M1093" s="205"/>
      <c r="N1093" s="206"/>
      <c r="O1093" s="206"/>
      <c r="P1093" s="206"/>
      <c r="Q1093" s="206"/>
      <c r="R1093" s="206"/>
      <c r="S1093" s="206"/>
      <c r="T1093" s="207"/>
      <c r="AT1093" s="208" t="s">
        <v>168</v>
      </c>
      <c r="AU1093" s="208" t="s">
        <v>84</v>
      </c>
      <c r="AV1093" s="12" t="s">
        <v>84</v>
      </c>
      <c r="AW1093" s="12" t="s">
        <v>35</v>
      </c>
      <c r="AX1093" s="12" t="s">
        <v>74</v>
      </c>
      <c r="AY1093" s="208" t="s">
        <v>148</v>
      </c>
    </row>
    <row r="1094" spans="2:65" s="11" customFormat="1" ht="11.25">
      <c r="B1094" s="188"/>
      <c r="C1094" s="189"/>
      <c r="D1094" s="185" t="s">
        <v>168</v>
      </c>
      <c r="E1094" s="190" t="s">
        <v>19</v>
      </c>
      <c r="F1094" s="191" t="s">
        <v>1719</v>
      </c>
      <c r="G1094" s="189"/>
      <c r="H1094" s="190" t="s">
        <v>19</v>
      </c>
      <c r="I1094" s="192"/>
      <c r="J1094" s="189"/>
      <c r="K1094" s="189"/>
      <c r="L1094" s="193"/>
      <c r="M1094" s="194"/>
      <c r="N1094" s="195"/>
      <c r="O1094" s="195"/>
      <c r="P1094" s="195"/>
      <c r="Q1094" s="195"/>
      <c r="R1094" s="195"/>
      <c r="S1094" s="195"/>
      <c r="T1094" s="196"/>
      <c r="AT1094" s="197" t="s">
        <v>168</v>
      </c>
      <c r="AU1094" s="197" t="s">
        <v>84</v>
      </c>
      <c r="AV1094" s="11" t="s">
        <v>82</v>
      </c>
      <c r="AW1094" s="11" t="s">
        <v>35</v>
      </c>
      <c r="AX1094" s="11" t="s">
        <v>74</v>
      </c>
      <c r="AY1094" s="197" t="s">
        <v>148</v>
      </c>
    </row>
    <row r="1095" spans="2:65" s="12" customFormat="1" ht="11.25">
      <c r="B1095" s="198"/>
      <c r="C1095" s="199"/>
      <c r="D1095" s="185" t="s">
        <v>168</v>
      </c>
      <c r="E1095" s="200" t="s">
        <v>19</v>
      </c>
      <c r="F1095" s="201" t="s">
        <v>1720</v>
      </c>
      <c r="G1095" s="199"/>
      <c r="H1095" s="202">
        <v>29.161999999999999</v>
      </c>
      <c r="I1095" s="203"/>
      <c r="J1095" s="199"/>
      <c r="K1095" s="199"/>
      <c r="L1095" s="204"/>
      <c r="M1095" s="205"/>
      <c r="N1095" s="206"/>
      <c r="O1095" s="206"/>
      <c r="P1095" s="206"/>
      <c r="Q1095" s="206"/>
      <c r="R1095" s="206"/>
      <c r="S1095" s="206"/>
      <c r="T1095" s="207"/>
      <c r="AT1095" s="208" t="s">
        <v>168</v>
      </c>
      <c r="AU1095" s="208" t="s">
        <v>84</v>
      </c>
      <c r="AV1095" s="12" t="s">
        <v>84</v>
      </c>
      <c r="AW1095" s="12" t="s">
        <v>35</v>
      </c>
      <c r="AX1095" s="12" t="s">
        <v>74</v>
      </c>
      <c r="AY1095" s="208" t="s">
        <v>148</v>
      </c>
    </row>
    <row r="1096" spans="2:65" s="13" customFormat="1" ht="11.25">
      <c r="B1096" s="209"/>
      <c r="C1096" s="210"/>
      <c r="D1096" s="185" t="s">
        <v>168</v>
      </c>
      <c r="E1096" s="211" t="s">
        <v>19</v>
      </c>
      <c r="F1096" s="212" t="s">
        <v>275</v>
      </c>
      <c r="G1096" s="210"/>
      <c r="H1096" s="213">
        <v>71.941999999999993</v>
      </c>
      <c r="I1096" s="214"/>
      <c r="J1096" s="210"/>
      <c r="K1096" s="210"/>
      <c r="L1096" s="215"/>
      <c r="M1096" s="216"/>
      <c r="N1096" s="217"/>
      <c r="O1096" s="217"/>
      <c r="P1096" s="217"/>
      <c r="Q1096" s="217"/>
      <c r="R1096" s="217"/>
      <c r="S1096" s="217"/>
      <c r="T1096" s="218"/>
      <c r="AT1096" s="219" t="s">
        <v>168</v>
      </c>
      <c r="AU1096" s="219" t="s">
        <v>84</v>
      </c>
      <c r="AV1096" s="13" t="s">
        <v>155</v>
      </c>
      <c r="AW1096" s="13" t="s">
        <v>35</v>
      </c>
      <c r="AX1096" s="13" t="s">
        <v>82</v>
      </c>
      <c r="AY1096" s="219" t="s">
        <v>148</v>
      </c>
    </row>
    <row r="1097" spans="2:65" s="1" customFormat="1" ht="16.5" customHeight="1">
      <c r="B1097" s="33"/>
      <c r="C1097" s="220" t="s">
        <v>1730</v>
      </c>
      <c r="D1097" s="220" t="s">
        <v>491</v>
      </c>
      <c r="E1097" s="221" t="s">
        <v>1731</v>
      </c>
      <c r="F1097" s="222" t="s">
        <v>1732</v>
      </c>
      <c r="G1097" s="223" t="s">
        <v>809</v>
      </c>
      <c r="H1097" s="224">
        <v>10.791</v>
      </c>
      <c r="I1097" s="225"/>
      <c r="J1097" s="226">
        <f>ROUND(I1097*H1097,2)</f>
        <v>0</v>
      </c>
      <c r="K1097" s="222" t="s">
        <v>160</v>
      </c>
      <c r="L1097" s="227"/>
      <c r="M1097" s="228" t="s">
        <v>19</v>
      </c>
      <c r="N1097" s="229" t="s">
        <v>45</v>
      </c>
      <c r="O1097" s="59"/>
      <c r="P1097" s="182">
        <f>O1097*H1097</f>
        <v>0</v>
      </c>
      <c r="Q1097" s="182">
        <v>1E-3</v>
      </c>
      <c r="R1097" s="182">
        <f>Q1097*H1097</f>
        <v>1.0791E-2</v>
      </c>
      <c r="S1097" s="182">
        <v>0</v>
      </c>
      <c r="T1097" s="183">
        <f>S1097*H1097</f>
        <v>0</v>
      </c>
      <c r="AR1097" s="16" t="s">
        <v>382</v>
      </c>
      <c r="AT1097" s="16" t="s">
        <v>491</v>
      </c>
      <c r="AU1097" s="16" t="s">
        <v>84</v>
      </c>
      <c r="AY1097" s="16" t="s">
        <v>148</v>
      </c>
      <c r="BE1097" s="184">
        <f>IF(N1097="základní",J1097,0)</f>
        <v>0</v>
      </c>
      <c r="BF1097" s="184">
        <f>IF(N1097="snížená",J1097,0)</f>
        <v>0</v>
      </c>
      <c r="BG1097" s="184">
        <f>IF(N1097="zákl. přenesená",J1097,0)</f>
        <v>0</v>
      </c>
      <c r="BH1097" s="184">
        <f>IF(N1097="sníž. přenesená",J1097,0)</f>
        <v>0</v>
      </c>
      <c r="BI1097" s="184">
        <f>IF(N1097="nulová",J1097,0)</f>
        <v>0</v>
      </c>
      <c r="BJ1097" s="16" t="s">
        <v>82</v>
      </c>
      <c r="BK1097" s="184">
        <f>ROUND(I1097*H1097,2)</f>
        <v>0</v>
      </c>
      <c r="BL1097" s="16" t="s">
        <v>247</v>
      </c>
      <c r="BM1097" s="16" t="s">
        <v>1733</v>
      </c>
    </row>
    <row r="1098" spans="2:65" s="12" customFormat="1" ht="11.25">
      <c r="B1098" s="198"/>
      <c r="C1098" s="199"/>
      <c r="D1098" s="185" t="s">
        <v>168</v>
      </c>
      <c r="E1098" s="199"/>
      <c r="F1098" s="201" t="s">
        <v>1734</v>
      </c>
      <c r="G1098" s="199"/>
      <c r="H1098" s="202">
        <v>10.791</v>
      </c>
      <c r="I1098" s="203"/>
      <c r="J1098" s="199"/>
      <c r="K1098" s="199"/>
      <c r="L1098" s="204"/>
      <c r="M1098" s="205"/>
      <c r="N1098" s="206"/>
      <c r="O1098" s="206"/>
      <c r="P1098" s="206"/>
      <c r="Q1098" s="206"/>
      <c r="R1098" s="206"/>
      <c r="S1098" s="206"/>
      <c r="T1098" s="207"/>
      <c r="AT1098" s="208" t="s">
        <v>168</v>
      </c>
      <c r="AU1098" s="208" t="s">
        <v>84</v>
      </c>
      <c r="AV1098" s="12" t="s">
        <v>84</v>
      </c>
      <c r="AW1098" s="12" t="s">
        <v>4</v>
      </c>
      <c r="AX1098" s="12" t="s">
        <v>82</v>
      </c>
      <c r="AY1098" s="208" t="s">
        <v>148</v>
      </c>
    </row>
    <row r="1099" spans="2:65" s="1" customFormat="1" ht="16.5" customHeight="1">
      <c r="B1099" s="33"/>
      <c r="C1099" s="173" t="s">
        <v>1735</v>
      </c>
      <c r="D1099" s="173" t="s">
        <v>151</v>
      </c>
      <c r="E1099" s="174" t="s">
        <v>1736</v>
      </c>
      <c r="F1099" s="175" t="s">
        <v>1737</v>
      </c>
      <c r="G1099" s="176" t="s">
        <v>179</v>
      </c>
      <c r="H1099" s="177">
        <v>288.31900000000002</v>
      </c>
      <c r="I1099" s="178"/>
      <c r="J1099" s="179">
        <f>ROUND(I1099*H1099,2)</f>
        <v>0</v>
      </c>
      <c r="K1099" s="175" t="s">
        <v>160</v>
      </c>
      <c r="L1099" s="37"/>
      <c r="M1099" s="180" t="s">
        <v>19</v>
      </c>
      <c r="N1099" s="181" t="s">
        <v>45</v>
      </c>
      <c r="O1099" s="59"/>
      <c r="P1099" s="182">
        <f>O1099*H1099</f>
        <v>0</v>
      </c>
      <c r="Q1099" s="182">
        <v>0</v>
      </c>
      <c r="R1099" s="182">
        <f>Q1099*H1099</f>
        <v>0</v>
      </c>
      <c r="S1099" s="182">
        <v>0</v>
      </c>
      <c r="T1099" s="183">
        <f>S1099*H1099</f>
        <v>0</v>
      </c>
      <c r="AR1099" s="16" t="s">
        <v>247</v>
      </c>
      <c r="AT1099" s="16" t="s">
        <v>151</v>
      </c>
      <c r="AU1099" s="16" t="s">
        <v>84</v>
      </c>
      <c r="AY1099" s="16" t="s">
        <v>148</v>
      </c>
      <c r="BE1099" s="184">
        <f>IF(N1099="základní",J1099,0)</f>
        <v>0</v>
      </c>
      <c r="BF1099" s="184">
        <f>IF(N1099="snížená",J1099,0)</f>
        <v>0</v>
      </c>
      <c r="BG1099" s="184">
        <f>IF(N1099="zákl. přenesená",J1099,0)</f>
        <v>0</v>
      </c>
      <c r="BH1099" s="184">
        <f>IF(N1099="sníž. přenesená",J1099,0)</f>
        <v>0</v>
      </c>
      <c r="BI1099" s="184">
        <f>IF(N1099="nulová",J1099,0)</f>
        <v>0</v>
      </c>
      <c r="BJ1099" s="16" t="s">
        <v>82</v>
      </c>
      <c r="BK1099" s="184">
        <f>ROUND(I1099*H1099,2)</f>
        <v>0</v>
      </c>
      <c r="BL1099" s="16" t="s">
        <v>247</v>
      </c>
      <c r="BM1099" s="16" t="s">
        <v>1738</v>
      </c>
    </row>
    <row r="1100" spans="2:65" s="1" customFormat="1" ht="19.5">
      <c r="B1100" s="33"/>
      <c r="C1100" s="34"/>
      <c r="D1100" s="185" t="s">
        <v>162</v>
      </c>
      <c r="E1100" s="34"/>
      <c r="F1100" s="186" t="s">
        <v>1716</v>
      </c>
      <c r="G1100" s="34"/>
      <c r="H1100" s="34"/>
      <c r="I1100" s="102"/>
      <c r="J1100" s="34"/>
      <c r="K1100" s="34"/>
      <c r="L1100" s="37"/>
      <c r="M1100" s="187"/>
      <c r="N1100" s="59"/>
      <c r="O1100" s="59"/>
      <c r="P1100" s="59"/>
      <c r="Q1100" s="59"/>
      <c r="R1100" s="59"/>
      <c r="S1100" s="59"/>
      <c r="T1100" s="60"/>
      <c r="AT1100" s="16" t="s">
        <v>162</v>
      </c>
      <c r="AU1100" s="16" t="s">
        <v>84</v>
      </c>
    </row>
    <row r="1101" spans="2:65" s="11" customFormat="1" ht="11.25">
      <c r="B1101" s="188"/>
      <c r="C1101" s="189"/>
      <c r="D1101" s="185" t="s">
        <v>168</v>
      </c>
      <c r="E1101" s="190" t="s">
        <v>19</v>
      </c>
      <c r="F1101" s="191" t="s">
        <v>1739</v>
      </c>
      <c r="G1101" s="189"/>
      <c r="H1101" s="190" t="s">
        <v>19</v>
      </c>
      <c r="I1101" s="192"/>
      <c r="J1101" s="189"/>
      <c r="K1101" s="189"/>
      <c r="L1101" s="193"/>
      <c r="M1101" s="194"/>
      <c r="N1101" s="195"/>
      <c r="O1101" s="195"/>
      <c r="P1101" s="195"/>
      <c r="Q1101" s="195"/>
      <c r="R1101" s="195"/>
      <c r="S1101" s="195"/>
      <c r="T1101" s="196"/>
      <c r="AT1101" s="197" t="s">
        <v>168</v>
      </c>
      <c r="AU1101" s="197" t="s">
        <v>84</v>
      </c>
      <c r="AV1101" s="11" t="s">
        <v>82</v>
      </c>
      <c r="AW1101" s="11" t="s">
        <v>35</v>
      </c>
      <c r="AX1101" s="11" t="s">
        <v>74</v>
      </c>
      <c r="AY1101" s="197" t="s">
        <v>148</v>
      </c>
    </row>
    <row r="1102" spans="2:65" s="12" customFormat="1" ht="11.25">
      <c r="B1102" s="198"/>
      <c r="C1102" s="199"/>
      <c r="D1102" s="185" t="s">
        <v>168</v>
      </c>
      <c r="E1102" s="200" t="s">
        <v>19</v>
      </c>
      <c r="F1102" s="201" t="s">
        <v>1740</v>
      </c>
      <c r="G1102" s="199"/>
      <c r="H1102" s="202">
        <v>288.31900000000002</v>
      </c>
      <c r="I1102" s="203"/>
      <c r="J1102" s="199"/>
      <c r="K1102" s="199"/>
      <c r="L1102" s="204"/>
      <c r="M1102" s="205"/>
      <c r="N1102" s="206"/>
      <c r="O1102" s="206"/>
      <c r="P1102" s="206"/>
      <c r="Q1102" s="206"/>
      <c r="R1102" s="206"/>
      <c r="S1102" s="206"/>
      <c r="T1102" s="207"/>
      <c r="AT1102" s="208" t="s">
        <v>168</v>
      </c>
      <c r="AU1102" s="208" t="s">
        <v>84</v>
      </c>
      <c r="AV1102" s="12" t="s">
        <v>84</v>
      </c>
      <c r="AW1102" s="12" t="s">
        <v>35</v>
      </c>
      <c r="AX1102" s="12" t="s">
        <v>82</v>
      </c>
      <c r="AY1102" s="208" t="s">
        <v>148</v>
      </c>
    </row>
    <row r="1103" spans="2:65" s="1" customFormat="1" ht="16.5" customHeight="1">
      <c r="B1103" s="33"/>
      <c r="C1103" s="220" t="s">
        <v>1741</v>
      </c>
      <c r="D1103" s="220" t="s">
        <v>491</v>
      </c>
      <c r="E1103" s="221" t="s">
        <v>1742</v>
      </c>
      <c r="F1103" s="222" t="s">
        <v>1723</v>
      </c>
      <c r="G1103" s="223" t="s">
        <v>809</v>
      </c>
      <c r="H1103" s="224">
        <v>54.780999999999999</v>
      </c>
      <c r="I1103" s="225"/>
      <c r="J1103" s="226">
        <f>ROUND(I1103*H1103,2)</f>
        <v>0</v>
      </c>
      <c r="K1103" s="222" t="s">
        <v>19</v>
      </c>
      <c r="L1103" s="227"/>
      <c r="M1103" s="228" t="s">
        <v>19</v>
      </c>
      <c r="N1103" s="229" t="s">
        <v>45</v>
      </c>
      <c r="O1103" s="59"/>
      <c r="P1103" s="182">
        <f>O1103*H1103</f>
        <v>0</v>
      </c>
      <c r="Q1103" s="182">
        <v>1E-3</v>
      </c>
      <c r="R1103" s="182">
        <f>Q1103*H1103</f>
        <v>5.4781000000000003E-2</v>
      </c>
      <c r="S1103" s="182">
        <v>0</v>
      </c>
      <c r="T1103" s="183">
        <f>S1103*H1103</f>
        <v>0</v>
      </c>
      <c r="AR1103" s="16" t="s">
        <v>382</v>
      </c>
      <c r="AT1103" s="16" t="s">
        <v>491</v>
      </c>
      <c r="AU1103" s="16" t="s">
        <v>84</v>
      </c>
      <c r="AY1103" s="16" t="s">
        <v>148</v>
      </c>
      <c r="BE1103" s="184">
        <f>IF(N1103="základní",J1103,0)</f>
        <v>0</v>
      </c>
      <c r="BF1103" s="184">
        <f>IF(N1103="snížená",J1103,0)</f>
        <v>0</v>
      </c>
      <c r="BG1103" s="184">
        <f>IF(N1103="zákl. přenesená",J1103,0)</f>
        <v>0</v>
      </c>
      <c r="BH1103" s="184">
        <f>IF(N1103="sníž. přenesená",J1103,0)</f>
        <v>0</v>
      </c>
      <c r="BI1103" s="184">
        <f>IF(N1103="nulová",J1103,0)</f>
        <v>0</v>
      </c>
      <c r="BJ1103" s="16" t="s">
        <v>82</v>
      </c>
      <c r="BK1103" s="184">
        <f>ROUND(I1103*H1103,2)</f>
        <v>0</v>
      </c>
      <c r="BL1103" s="16" t="s">
        <v>247</v>
      </c>
      <c r="BM1103" s="16" t="s">
        <v>1743</v>
      </c>
    </row>
    <row r="1104" spans="2:65" s="12" customFormat="1" ht="11.25">
      <c r="B1104" s="198"/>
      <c r="C1104" s="199"/>
      <c r="D1104" s="185" t="s">
        <v>168</v>
      </c>
      <c r="E1104" s="199"/>
      <c r="F1104" s="201" t="s">
        <v>1744</v>
      </c>
      <c r="G1104" s="199"/>
      <c r="H1104" s="202">
        <v>54.780999999999999</v>
      </c>
      <c r="I1104" s="203"/>
      <c r="J1104" s="199"/>
      <c r="K1104" s="199"/>
      <c r="L1104" s="204"/>
      <c r="M1104" s="205"/>
      <c r="N1104" s="206"/>
      <c r="O1104" s="206"/>
      <c r="P1104" s="206"/>
      <c r="Q1104" s="206"/>
      <c r="R1104" s="206"/>
      <c r="S1104" s="206"/>
      <c r="T1104" s="207"/>
      <c r="AT1104" s="208" t="s">
        <v>168</v>
      </c>
      <c r="AU1104" s="208" t="s">
        <v>84</v>
      </c>
      <c r="AV1104" s="12" t="s">
        <v>84</v>
      </c>
      <c r="AW1104" s="12" t="s">
        <v>4</v>
      </c>
      <c r="AX1104" s="12" t="s">
        <v>82</v>
      </c>
      <c r="AY1104" s="208" t="s">
        <v>148</v>
      </c>
    </row>
    <row r="1105" spans="2:65" s="1" customFormat="1" ht="16.5" customHeight="1">
      <c r="B1105" s="33"/>
      <c r="C1105" s="173" t="s">
        <v>1745</v>
      </c>
      <c r="D1105" s="173" t="s">
        <v>151</v>
      </c>
      <c r="E1105" s="174" t="s">
        <v>1746</v>
      </c>
      <c r="F1105" s="175" t="s">
        <v>1747</v>
      </c>
      <c r="G1105" s="176" t="s">
        <v>179</v>
      </c>
      <c r="H1105" s="177">
        <v>288.31900000000002</v>
      </c>
      <c r="I1105" s="178"/>
      <c r="J1105" s="179">
        <f>ROUND(I1105*H1105,2)</f>
        <v>0</v>
      </c>
      <c r="K1105" s="175" t="s">
        <v>160</v>
      </c>
      <c r="L1105" s="37"/>
      <c r="M1105" s="180" t="s">
        <v>19</v>
      </c>
      <c r="N1105" s="181" t="s">
        <v>45</v>
      </c>
      <c r="O1105" s="59"/>
      <c r="P1105" s="182">
        <f>O1105*H1105</f>
        <v>0</v>
      </c>
      <c r="Q1105" s="182">
        <v>0</v>
      </c>
      <c r="R1105" s="182">
        <f>Q1105*H1105</f>
        <v>0</v>
      </c>
      <c r="S1105" s="182">
        <v>0</v>
      </c>
      <c r="T1105" s="183">
        <f>S1105*H1105</f>
        <v>0</v>
      </c>
      <c r="AR1105" s="16" t="s">
        <v>247</v>
      </c>
      <c r="AT1105" s="16" t="s">
        <v>151</v>
      </c>
      <c r="AU1105" s="16" t="s">
        <v>84</v>
      </c>
      <c r="AY1105" s="16" t="s">
        <v>148</v>
      </c>
      <c r="BE1105" s="184">
        <f>IF(N1105="základní",J1105,0)</f>
        <v>0</v>
      </c>
      <c r="BF1105" s="184">
        <f>IF(N1105="snížená",J1105,0)</f>
        <v>0</v>
      </c>
      <c r="BG1105" s="184">
        <f>IF(N1105="zákl. přenesená",J1105,0)</f>
        <v>0</v>
      </c>
      <c r="BH1105" s="184">
        <f>IF(N1105="sníž. přenesená",J1105,0)</f>
        <v>0</v>
      </c>
      <c r="BI1105" s="184">
        <f>IF(N1105="nulová",J1105,0)</f>
        <v>0</v>
      </c>
      <c r="BJ1105" s="16" t="s">
        <v>82</v>
      </c>
      <c r="BK1105" s="184">
        <f>ROUND(I1105*H1105,2)</f>
        <v>0</v>
      </c>
      <c r="BL1105" s="16" t="s">
        <v>247</v>
      </c>
      <c r="BM1105" s="16" t="s">
        <v>1748</v>
      </c>
    </row>
    <row r="1106" spans="2:65" s="1" customFormat="1" ht="19.5">
      <c r="B1106" s="33"/>
      <c r="C1106" s="34"/>
      <c r="D1106" s="185" t="s">
        <v>162</v>
      </c>
      <c r="E1106" s="34"/>
      <c r="F1106" s="186" t="s">
        <v>1716</v>
      </c>
      <c r="G1106" s="34"/>
      <c r="H1106" s="34"/>
      <c r="I1106" s="102"/>
      <c r="J1106" s="34"/>
      <c r="K1106" s="34"/>
      <c r="L1106" s="37"/>
      <c r="M1106" s="187"/>
      <c r="N1106" s="59"/>
      <c r="O1106" s="59"/>
      <c r="P1106" s="59"/>
      <c r="Q1106" s="59"/>
      <c r="R1106" s="59"/>
      <c r="S1106" s="59"/>
      <c r="T1106" s="60"/>
      <c r="AT1106" s="16" t="s">
        <v>162</v>
      </c>
      <c r="AU1106" s="16" t="s">
        <v>84</v>
      </c>
    </row>
    <row r="1107" spans="2:65" s="11" customFormat="1" ht="11.25">
      <c r="B1107" s="188"/>
      <c r="C1107" s="189"/>
      <c r="D1107" s="185" t="s">
        <v>168</v>
      </c>
      <c r="E1107" s="190" t="s">
        <v>19</v>
      </c>
      <c r="F1107" s="191" t="s">
        <v>1739</v>
      </c>
      <c r="G1107" s="189"/>
      <c r="H1107" s="190" t="s">
        <v>19</v>
      </c>
      <c r="I1107" s="192"/>
      <c r="J1107" s="189"/>
      <c r="K1107" s="189"/>
      <c r="L1107" s="193"/>
      <c r="M1107" s="194"/>
      <c r="N1107" s="195"/>
      <c r="O1107" s="195"/>
      <c r="P1107" s="195"/>
      <c r="Q1107" s="195"/>
      <c r="R1107" s="195"/>
      <c r="S1107" s="195"/>
      <c r="T1107" s="196"/>
      <c r="AT1107" s="197" t="s">
        <v>168</v>
      </c>
      <c r="AU1107" s="197" t="s">
        <v>84</v>
      </c>
      <c r="AV1107" s="11" t="s">
        <v>82</v>
      </c>
      <c r="AW1107" s="11" t="s">
        <v>35</v>
      </c>
      <c r="AX1107" s="11" t="s">
        <v>74</v>
      </c>
      <c r="AY1107" s="197" t="s">
        <v>148</v>
      </c>
    </row>
    <row r="1108" spans="2:65" s="12" customFormat="1" ht="11.25">
      <c r="B1108" s="198"/>
      <c r="C1108" s="199"/>
      <c r="D1108" s="185" t="s">
        <v>168</v>
      </c>
      <c r="E1108" s="200" t="s">
        <v>19</v>
      </c>
      <c r="F1108" s="201" t="s">
        <v>1740</v>
      </c>
      <c r="G1108" s="199"/>
      <c r="H1108" s="202">
        <v>288.31900000000002</v>
      </c>
      <c r="I1108" s="203"/>
      <c r="J1108" s="199"/>
      <c r="K1108" s="199"/>
      <c r="L1108" s="204"/>
      <c r="M1108" s="205"/>
      <c r="N1108" s="206"/>
      <c r="O1108" s="206"/>
      <c r="P1108" s="206"/>
      <c r="Q1108" s="206"/>
      <c r="R1108" s="206"/>
      <c r="S1108" s="206"/>
      <c r="T1108" s="207"/>
      <c r="AT1108" s="208" t="s">
        <v>168</v>
      </c>
      <c r="AU1108" s="208" t="s">
        <v>84</v>
      </c>
      <c r="AV1108" s="12" t="s">
        <v>84</v>
      </c>
      <c r="AW1108" s="12" t="s">
        <v>35</v>
      </c>
      <c r="AX1108" s="12" t="s">
        <v>82</v>
      </c>
      <c r="AY1108" s="208" t="s">
        <v>148</v>
      </c>
    </row>
    <row r="1109" spans="2:65" s="1" customFormat="1" ht="16.5" customHeight="1">
      <c r="B1109" s="33"/>
      <c r="C1109" s="220" t="s">
        <v>1749</v>
      </c>
      <c r="D1109" s="220" t="s">
        <v>491</v>
      </c>
      <c r="E1109" s="221" t="s">
        <v>1731</v>
      </c>
      <c r="F1109" s="222" t="s">
        <v>1732</v>
      </c>
      <c r="G1109" s="223" t="s">
        <v>809</v>
      </c>
      <c r="H1109" s="224">
        <v>43.247999999999998</v>
      </c>
      <c r="I1109" s="225"/>
      <c r="J1109" s="226">
        <f>ROUND(I1109*H1109,2)</f>
        <v>0</v>
      </c>
      <c r="K1109" s="222" t="s">
        <v>160</v>
      </c>
      <c r="L1109" s="227"/>
      <c r="M1109" s="228" t="s">
        <v>19</v>
      </c>
      <c r="N1109" s="229" t="s">
        <v>45</v>
      </c>
      <c r="O1109" s="59"/>
      <c r="P1109" s="182">
        <f>O1109*H1109</f>
        <v>0</v>
      </c>
      <c r="Q1109" s="182">
        <v>1E-3</v>
      </c>
      <c r="R1109" s="182">
        <f>Q1109*H1109</f>
        <v>4.3248000000000002E-2</v>
      </c>
      <c r="S1109" s="182">
        <v>0</v>
      </c>
      <c r="T1109" s="183">
        <f>S1109*H1109</f>
        <v>0</v>
      </c>
      <c r="AR1109" s="16" t="s">
        <v>382</v>
      </c>
      <c r="AT1109" s="16" t="s">
        <v>491</v>
      </c>
      <c r="AU1109" s="16" t="s">
        <v>84</v>
      </c>
      <c r="AY1109" s="16" t="s">
        <v>148</v>
      </c>
      <c r="BE1109" s="184">
        <f>IF(N1109="základní",J1109,0)</f>
        <v>0</v>
      </c>
      <c r="BF1109" s="184">
        <f>IF(N1109="snížená",J1109,0)</f>
        <v>0</v>
      </c>
      <c r="BG1109" s="184">
        <f>IF(N1109="zákl. přenesená",J1109,0)</f>
        <v>0</v>
      </c>
      <c r="BH1109" s="184">
        <f>IF(N1109="sníž. přenesená",J1109,0)</f>
        <v>0</v>
      </c>
      <c r="BI1109" s="184">
        <f>IF(N1109="nulová",J1109,0)</f>
        <v>0</v>
      </c>
      <c r="BJ1109" s="16" t="s">
        <v>82</v>
      </c>
      <c r="BK1109" s="184">
        <f>ROUND(I1109*H1109,2)</f>
        <v>0</v>
      </c>
      <c r="BL1109" s="16" t="s">
        <v>247</v>
      </c>
      <c r="BM1109" s="16" t="s">
        <v>1750</v>
      </c>
    </row>
    <row r="1110" spans="2:65" s="12" customFormat="1" ht="11.25">
      <c r="B1110" s="198"/>
      <c r="C1110" s="199"/>
      <c r="D1110" s="185" t="s">
        <v>168</v>
      </c>
      <c r="E1110" s="199"/>
      <c r="F1110" s="201" t="s">
        <v>1751</v>
      </c>
      <c r="G1110" s="199"/>
      <c r="H1110" s="202">
        <v>43.247999999999998</v>
      </c>
      <c r="I1110" s="203"/>
      <c r="J1110" s="199"/>
      <c r="K1110" s="199"/>
      <c r="L1110" s="204"/>
      <c r="M1110" s="205"/>
      <c r="N1110" s="206"/>
      <c r="O1110" s="206"/>
      <c r="P1110" s="206"/>
      <c r="Q1110" s="206"/>
      <c r="R1110" s="206"/>
      <c r="S1110" s="206"/>
      <c r="T1110" s="207"/>
      <c r="AT1110" s="208" t="s">
        <v>168</v>
      </c>
      <c r="AU1110" s="208" t="s">
        <v>84</v>
      </c>
      <c r="AV1110" s="12" t="s">
        <v>84</v>
      </c>
      <c r="AW1110" s="12" t="s">
        <v>4</v>
      </c>
      <c r="AX1110" s="12" t="s">
        <v>82</v>
      </c>
      <c r="AY1110" s="208" t="s">
        <v>148</v>
      </c>
    </row>
    <row r="1111" spans="2:65" s="10" customFormat="1" ht="25.9" customHeight="1">
      <c r="B1111" s="157"/>
      <c r="C1111" s="158"/>
      <c r="D1111" s="159" t="s">
        <v>73</v>
      </c>
      <c r="E1111" s="160" t="s">
        <v>1752</v>
      </c>
      <c r="F1111" s="160" t="s">
        <v>1753</v>
      </c>
      <c r="G1111" s="158"/>
      <c r="H1111" s="158"/>
      <c r="I1111" s="161"/>
      <c r="J1111" s="162">
        <f>BK1111</f>
        <v>0</v>
      </c>
      <c r="K1111" s="158"/>
      <c r="L1111" s="163"/>
      <c r="M1111" s="164"/>
      <c r="N1111" s="165"/>
      <c r="O1111" s="165"/>
      <c r="P1111" s="166">
        <f>P1112+P1118+P1121+P1126</f>
        <v>0</v>
      </c>
      <c r="Q1111" s="165"/>
      <c r="R1111" s="166">
        <f>R1112+R1118+R1121+R1126</f>
        <v>0</v>
      </c>
      <c r="S1111" s="165"/>
      <c r="T1111" s="167">
        <f>T1112+T1118+T1121+T1126</f>
        <v>0</v>
      </c>
      <c r="AR1111" s="168" t="s">
        <v>176</v>
      </c>
      <c r="AT1111" s="169" t="s">
        <v>73</v>
      </c>
      <c r="AU1111" s="169" t="s">
        <v>74</v>
      </c>
      <c r="AY1111" s="168" t="s">
        <v>148</v>
      </c>
      <c r="BK1111" s="170">
        <f>BK1112+BK1118+BK1121+BK1126</f>
        <v>0</v>
      </c>
    </row>
    <row r="1112" spans="2:65" s="10" customFormat="1" ht="22.9" customHeight="1">
      <c r="B1112" s="157"/>
      <c r="C1112" s="158"/>
      <c r="D1112" s="159" t="s">
        <v>73</v>
      </c>
      <c r="E1112" s="171" t="s">
        <v>1754</v>
      </c>
      <c r="F1112" s="171" t="s">
        <v>1755</v>
      </c>
      <c r="G1112" s="158"/>
      <c r="H1112" s="158"/>
      <c r="I1112" s="161"/>
      <c r="J1112" s="172">
        <f>BK1112</f>
        <v>0</v>
      </c>
      <c r="K1112" s="158"/>
      <c r="L1112" s="163"/>
      <c r="M1112" s="164"/>
      <c r="N1112" s="165"/>
      <c r="O1112" s="165"/>
      <c r="P1112" s="166">
        <f>SUM(P1113:P1117)</f>
        <v>0</v>
      </c>
      <c r="Q1112" s="165"/>
      <c r="R1112" s="166">
        <f>SUM(R1113:R1117)</f>
        <v>0</v>
      </c>
      <c r="S1112" s="165"/>
      <c r="T1112" s="167">
        <f>SUM(T1113:T1117)</f>
        <v>0</v>
      </c>
      <c r="AR1112" s="168" t="s">
        <v>176</v>
      </c>
      <c r="AT1112" s="169" t="s">
        <v>73</v>
      </c>
      <c r="AU1112" s="169" t="s">
        <v>82</v>
      </c>
      <c r="AY1112" s="168" t="s">
        <v>148</v>
      </c>
      <c r="BK1112" s="170">
        <f>SUM(BK1113:BK1117)</f>
        <v>0</v>
      </c>
    </row>
    <row r="1113" spans="2:65" s="1" customFormat="1" ht="16.5" customHeight="1">
      <c r="B1113" s="33"/>
      <c r="C1113" s="173" t="s">
        <v>1756</v>
      </c>
      <c r="D1113" s="173" t="s">
        <v>151</v>
      </c>
      <c r="E1113" s="174" t="s">
        <v>1757</v>
      </c>
      <c r="F1113" s="175" t="s">
        <v>1758</v>
      </c>
      <c r="G1113" s="176" t="s">
        <v>154</v>
      </c>
      <c r="H1113" s="177">
        <v>1</v>
      </c>
      <c r="I1113" s="178"/>
      <c r="J1113" s="179">
        <f>ROUND(I1113*H1113,2)</f>
        <v>0</v>
      </c>
      <c r="K1113" s="175" t="s">
        <v>19</v>
      </c>
      <c r="L1113" s="37"/>
      <c r="M1113" s="180" t="s">
        <v>19</v>
      </c>
      <c r="N1113" s="181" t="s">
        <v>45</v>
      </c>
      <c r="O1113" s="59"/>
      <c r="P1113" s="182">
        <f>O1113*H1113</f>
        <v>0</v>
      </c>
      <c r="Q1113" s="182">
        <v>0</v>
      </c>
      <c r="R1113" s="182">
        <f>Q1113*H1113</f>
        <v>0</v>
      </c>
      <c r="S1113" s="182">
        <v>0</v>
      </c>
      <c r="T1113" s="183">
        <f>S1113*H1113</f>
        <v>0</v>
      </c>
      <c r="AR1113" s="16" t="s">
        <v>1759</v>
      </c>
      <c r="AT1113" s="16" t="s">
        <v>151</v>
      </c>
      <c r="AU1113" s="16" t="s">
        <v>84</v>
      </c>
      <c r="AY1113" s="16" t="s">
        <v>148</v>
      </c>
      <c r="BE1113" s="184">
        <f>IF(N1113="základní",J1113,0)</f>
        <v>0</v>
      </c>
      <c r="BF1113" s="184">
        <f>IF(N1113="snížená",J1113,0)</f>
        <v>0</v>
      </c>
      <c r="BG1113" s="184">
        <f>IF(N1113="zákl. přenesená",J1113,0)</f>
        <v>0</v>
      </c>
      <c r="BH1113" s="184">
        <f>IF(N1113="sníž. přenesená",J1113,0)</f>
        <v>0</v>
      </c>
      <c r="BI1113" s="184">
        <f>IF(N1113="nulová",J1113,0)</f>
        <v>0</v>
      </c>
      <c r="BJ1113" s="16" t="s">
        <v>82</v>
      </c>
      <c r="BK1113" s="184">
        <f>ROUND(I1113*H1113,2)</f>
        <v>0</v>
      </c>
      <c r="BL1113" s="16" t="s">
        <v>1759</v>
      </c>
      <c r="BM1113" s="16" t="s">
        <v>1760</v>
      </c>
    </row>
    <row r="1114" spans="2:65" s="1" customFormat="1" ht="16.5" customHeight="1">
      <c r="B1114" s="33"/>
      <c r="C1114" s="173" t="s">
        <v>1761</v>
      </c>
      <c r="D1114" s="173" t="s">
        <v>151</v>
      </c>
      <c r="E1114" s="174" t="s">
        <v>1762</v>
      </c>
      <c r="F1114" s="175" t="s">
        <v>1763</v>
      </c>
      <c r="G1114" s="176" t="s">
        <v>154</v>
      </c>
      <c r="H1114" s="177">
        <v>1</v>
      </c>
      <c r="I1114" s="178"/>
      <c r="J1114" s="179">
        <f>ROUND(I1114*H1114,2)</f>
        <v>0</v>
      </c>
      <c r="K1114" s="175" t="s">
        <v>160</v>
      </c>
      <c r="L1114" s="37"/>
      <c r="M1114" s="180" t="s">
        <v>19</v>
      </c>
      <c r="N1114" s="181" t="s">
        <v>45</v>
      </c>
      <c r="O1114" s="59"/>
      <c r="P1114" s="182">
        <f>O1114*H1114</f>
        <v>0</v>
      </c>
      <c r="Q1114" s="182">
        <v>0</v>
      </c>
      <c r="R1114" s="182">
        <f>Q1114*H1114</f>
        <v>0</v>
      </c>
      <c r="S1114" s="182">
        <v>0</v>
      </c>
      <c r="T1114" s="183">
        <f>S1114*H1114</f>
        <v>0</v>
      </c>
      <c r="AR1114" s="16" t="s">
        <v>1759</v>
      </c>
      <c r="AT1114" s="16" t="s">
        <v>151</v>
      </c>
      <c r="AU1114" s="16" t="s">
        <v>84</v>
      </c>
      <c r="AY1114" s="16" t="s">
        <v>148</v>
      </c>
      <c r="BE1114" s="184">
        <f>IF(N1114="základní",J1114,0)</f>
        <v>0</v>
      </c>
      <c r="BF1114" s="184">
        <f>IF(N1114="snížená",J1114,0)</f>
        <v>0</v>
      </c>
      <c r="BG1114" s="184">
        <f>IF(N1114="zákl. přenesená",J1114,0)</f>
        <v>0</v>
      </c>
      <c r="BH1114" s="184">
        <f>IF(N1114="sníž. přenesená",J1114,0)</f>
        <v>0</v>
      </c>
      <c r="BI1114" s="184">
        <f>IF(N1114="nulová",J1114,0)</f>
        <v>0</v>
      </c>
      <c r="BJ1114" s="16" t="s">
        <v>82</v>
      </c>
      <c r="BK1114" s="184">
        <f>ROUND(I1114*H1114,2)</f>
        <v>0</v>
      </c>
      <c r="BL1114" s="16" t="s">
        <v>1759</v>
      </c>
      <c r="BM1114" s="16" t="s">
        <v>1764</v>
      </c>
    </row>
    <row r="1115" spans="2:65" s="1" customFormat="1" ht="19.5">
      <c r="B1115" s="33"/>
      <c r="C1115" s="34"/>
      <c r="D1115" s="185" t="s">
        <v>162</v>
      </c>
      <c r="E1115" s="34"/>
      <c r="F1115" s="186" t="s">
        <v>1765</v>
      </c>
      <c r="G1115" s="34"/>
      <c r="H1115" s="34"/>
      <c r="I1115" s="102"/>
      <c r="J1115" s="34"/>
      <c r="K1115" s="34"/>
      <c r="L1115" s="37"/>
      <c r="M1115" s="187"/>
      <c r="N1115" s="59"/>
      <c r="O1115" s="59"/>
      <c r="P1115" s="59"/>
      <c r="Q1115" s="59"/>
      <c r="R1115" s="59"/>
      <c r="S1115" s="59"/>
      <c r="T1115" s="60"/>
      <c r="AT1115" s="16" t="s">
        <v>162</v>
      </c>
      <c r="AU1115" s="16" t="s">
        <v>84</v>
      </c>
    </row>
    <row r="1116" spans="2:65" s="1" customFormat="1" ht="16.5" customHeight="1">
      <c r="B1116" s="33"/>
      <c r="C1116" s="173" t="s">
        <v>1766</v>
      </c>
      <c r="D1116" s="173" t="s">
        <v>151</v>
      </c>
      <c r="E1116" s="174" t="s">
        <v>1767</v>
      </c>
      <c r="F1116" s="175" t="s">
        <v>1768</v>
      </c>
      <c r="G1116" s="176" t="s">
        <v>154</v>
      </c>
      <c r="H1116" s="177">
        <v>1</v>
      </c>
      <c r="I1116" s="178"/>
      <c r="J1116" s="179">
        <f>ROUND(I1116*H1116,2)</f>
        <v>0</v>
      </c>
      <c r="K1116" s="175" t="s">
        <v>160</v>
      </c>
      <c r="L1116" s="37"/>
      <c r="M1116" s="180" t="s">
        <v>19</v>
      </c>
      <c r="N1116" s="181" t="s">
        <v>45</v>
      </c>
      <c r="O1116" s="59"/>
      <c r="P1116" s="182">
        <f>O1116*H1116</f>
        <v>0</v>
      </c>
      <c r="Q1116" s="182">
        <v>0</v>
      </c>
      <c r="R1116" s="182">
        <f>Q1116*H1116</f>
        <v>0</v>
      </c>
      <c r="S1116" s="182">
        <v>0</v>
      </c>
      <c r="T1116" s="183">
        <f>S1116*H1116</f>
        <v>0</v>
      </c>
      <c r="AR1116" s="16" t="s">
        <v>1759</v>
      </c>
      <c r="AT1116" s="16" t="s">
        <v>151</v>
      </c>
      <c r="AU1116" s="16" t="s">
        <v>84</v>
      </c>
      <c r="AY1116" s="16" t="s">
        <v>148</v>
      </c>
      <c r="BE1116" s="184">
        <f>IF(N1116="základní",J1116,0)</f>
        <v>0</v>
      </c>
      <c r="BF1116" s="184">
        <f>IF(N1116="snížená",J1116,0)</f>
        <v>0</v>
      </c>
      <c r="BG1116" s="184">
        <f>IF(N1116="zákl. přenesená",J1116,0)</f>
        <v>0</v>
      </c>
      <c r="BH1116" s="184">
        <f>IF(N1116="sníž. přenesená",J1116,0)</f>
        <v>0</v>
      </c>
      <c r="BI1116" s="184">
        <f>IF(N1116="nulová",J1116,0)</f>
        <v>0</v>
      </c>
      <c r="BJ1116" s="16" t="s">
        <v>82</v>
      </c>
      <c r="BK1116" s="184">
        <f>ROUND(I1116*H1116,2)</f>
        <v>0</v>
      </c>
      <c r="BL1116" s="16" t="s">
        <v>1759</v>
      </c>
      <c r="BM1116" s="16" t="s">
        <v>1769</v>
      </c>
    </row>
    <row r="1117" spans="2:65" s="1" customFormat="1" ht="19.5">
      <c r="B1117" s="33"/>
      <c r="C1117" s="34"/>
      <c r="D1117" s="185" t="s">
        <v>162</v>
      </c>
      <c r="E1117" s="34"/>
      <c r="F1117" s="186" t="s">
        <v>1770</v>
      </c>
      <c r="G1117" s="34"/>
      <c r="H1117" s="34"/>
      <c r="I1117" s="102"/>
      <c r="J1117" s="34"/>
      <c r="K1117" s="34"/>
      <c r="L1117" s="37"/>
      <c r="M1117" s="187"/>
      <c r="N1117" s="59"/>
      <c r="O1117" s="59"/>
      <c r="P1117" s="59"/>
      <c r="Q1117" s="59"/>
      <c r="R1117" s="59"/>
      <c r="S1117" s="59"/>
      <c r="T1117" s="60"/>
      <c r="AT1117" s="16" t="s">
        <v>162</v>
      </c>
      <c r="AU1117" s="16" t="s">
        <v>84</v>
      </c>
    </row>
    <row r="1118" spans="2:65" s="10" customFormat="1" ht="22.9" customHeight="1">
      <c r="B1118" s="157"/>
      <c r="C1118" s="158"/>
      <c r="D1118" s="159" t="s">
        <v>73</v>
      </c>
      <c r="E1118" s="171" t="s">
        <v>1771</v>
      </c>
      <c r="F1118" s="171" t="s">
        <v>1772</v>
      </c>
      <c r="G1118" s="158"/>
      <c r="H1118" s="158"/>
      <c r="I1118" s="161"/>
      <c r="J1118" s="172">
        <f>BK1118</f>
        <v>0</v>
      </c>
      <c r="K1118" s="158"/>
      <c r="L1118" s="163"/>
      <c r="M1118" s="164"/>
      <c r="N1118" s="165"/>
      <c r="O1118" s="165"/>
      <c r="P1118" s="166">
        <f>SUM(P1119:P1120)</f>
        <v>0</v>
      </c>
      <c r="Q1118" s="165"/>
      <c r="R1118" s="166">
        <f>SUM(R1119:R1120)</f>
        <v>0</v>
      </c>
      <c r="S1118" s="165"/>
      <c r="T1118" s="167">
        <f>SUM(T1119:T1120)</f>
        <v>0</v>
      </c>
      <c r="AR1118" s="168" t="s">
        <v>176</v>
      </c>
      <c r="AT1118" s="169" t="s">
        <v>73</v>
      </c>
      <c r="AU1118" s="169" t="s">
        <v>82</v>
      </c>
      <c r="AY1118" s="168" t="s">
        <v>148</v>
      </c>
      <c r="BK1118" s="170">
        <f>SUM(BK1119:BK1120)</f>
        <v>0</v>
      </c>
    </row>
    <row r="1119" spans="2:65" s="1" customFormat="1" ht="16.5" customHeight="1">
      <c r="B1119" s="33"/>
      <c r="C1119" s="173" t="s">
        <v>1773</v>
      </c>
      <c r="D1119" s="173" t="s">
        <v>151</v>
      </c>
      <c r="E1119" s="174" t="s">
        <v>1774</v>
      </c>
      <c r="F1119" s="175" t="s">
        <v>1772</v>
      </c>
      <c r="G1119" s="176" t="s">
        <v>154</v>
      </c>
      <c r="H1119" s="177">
        <v>1</v>
      </c>
      <c r="I1119" s="178"/>
      <c r="J1119" s="179">
        <f>ROUND(I1119*H1119,2)</f>
        <v>0</v>
      </c>
      <c r="K1119" s="175" t="s">
        <v>160</v>
      </c>
      <c r="L1119" s="37"/>
      <c r="M1119" s="180" t="s">
        <v>19</v>
      </c>
      <c r="N1119" s="181" t="s">
        <v>45</v>
      </c>
      <c r="O1119" s="59"/>
      <c r="P1119" s="182">
        <f>O1119*H1119</f>
        <v>0</v>
      </c>
      <c r="Q1119" s="182">
        <v>0</v>
      </c>
      <c r="R1119" s="182">
        <f>Q1119*H1119</f>
        <v>0</v>
      </c>
      <c r="S1119" s="182">
        <v>0</v>
      </c>
      <c r="T1119" s="183">
        <f>S1119*H1119</f>
        <v>0</v>
      </c>
      <c r="AR1119" s="16" t="s">
        <v>1759</v>
      </c>
      <c r="AT1119" s="16" t="s">
        <v>151</v>
      </c>
      <c r="AU1119" s="16" t="s">
        <v>84</v>
      </c>
      <c r="AY1119" s="16" t="s">
        <v>148</v>
      </c>
      <c r="BE1119" s="184">
        <f>IF(N1119="základní",J1119,0)</f>
        <v>0</v>
      </c>
      <c r="BF1119" s="184">
        <f>IF(N1119="snížená",J1119,0)</f>
        <v>0</v>
      </c>
      <c r="BG1119" s="184">
        <f>IF(N1119="zákl. přenesená",J1119,0)</f>
        <v>0</v>
      </c>
      <c r="BH1119" s="184">
        <f>IF(N1119="sníž. přenesená",J1119,0)</f>
        <v>0</v>
      </c>
      <c r="BI1119" s="184">
        <f>IF(N1119="nulová",J1119,0)</f>
        <v>0</v>
      </c>
      <c r="BJ1119" s="16" t="s">
        <v>82</v>
      </c>
      <c r="BK1119" s="184">
        <f>ROUND(I1119*H1119,2)</f>
        <v>0</v>
      </c>
      <c r="BL1119" s="16" t="s">
        <v>1759</v>
      </c>
      <c r="BM1119" s="16" t="s">
        <v>1775</v>
      </c>
    </row>
    <row r="1120" spans="2:65" s="1" customFormat="1" ht="16.5" customHeight="1">
      <c r="B1120" s="33"/>
      <c r="C1120" s="173" t="s">
        <v>1776</v>
      </c>
      <c r="D1120" s="173" t="s">
        <v>151</v>
      </c>
      <c r="E1120" s="174" t="s">
        <v>1777</v>
      </c>
      <c r="F1120" s="175" t="s">
        <v>1778</v>
      </c>
      <c r="G1120" s="176" t="s">
        <v>154</v>
      </c>
      <c r="H1120" s="177">
        <v>1</v>
      </c>
      <c r="I1120" s="178"/>
      <c r="J1120" s="179">
        <f>ROUND(I1120*H1120,2)</f>
        <v>0</v>
      </c>
      <c r="K1120" s="175" t="s">
        <v>160</v>
      </c>
      <c r="L1120" s="37"/>
      <c r="M1120" s="180" t="s">
        <v>19</v>
      </c>
      <c r="N1120" s="181" t="s">
        <v>45</v>
      </c>
      <c r="O1120" s="59"/>
      <c r="P1120" s="182">
        <f>O1120*H1120</f>
        <v>0</v>
      </c>
      <c r="Q1120" s="182">
        <v>0</v>
      </c>
      <c r="R1120" s="182">
        <f>Q1120*H1120</f>
        <v>0</v>
      </c>
      <c r="S1120" s="182">
        <v>0</v>
      </c>
      <c r="T1120" s="183">
        <f>S1120*H1120</f>
        <v>0</v>
      </c>
      <c r="AR1120" s="16" t="s">
        <v>1759</v>
      </c>
      <c r="AT1120" s="16" t="s">
        <v>151</v>
      </c>
      <c r="AU1120" s="16" t="s">
        <v>84</v>
      </c>
      <c r="AY1120" s="16" t="s">
        <v>148</v>
      </c>
      <c r="BE1120" s="184">
        <f>IF(N1120="základní",J1120,0)</f>
        <v>0</v>
      </c>
      <c r="BF1120" s="184">
        <f>IF(N1120="snížená",J1120,0)</f>
        <v>0</v>
      </c>
      <c r="BG1120" s="184">
        <f>IF(N1120="zákl. přenesená",J1120,0)</f>
        <v>0</v>
      </c>
      <c r="BH1120" s="184">
        <f>IF(N1120="sníž. přenesená",J1120,0)</f>
        <v>0</v>
      </c>
      <c r="BI1120" s="184">
        <f>IF(N1120="nulová",J1120,0)</f>
        <v>0</v>
      </c>
      <c r="BJ1120" s="16" t="s">
        <v>82</v>
      </c>
      <c r="BK1120" s="184">
        <f>ROUND(I1120*H1120,2)</f>
        <v>0</v>
      </c>
      <c r="BL1120" s="16" t="s">
        <v>1759</v>
      </c>
      <c r="BM1120" s="16" t="s">
        <v>1779</v>
      </c>
    </row>
    <row r="1121" spans="2:65" s="10" customFormat="1" ht="22.9" customHeight="1">
      <c r="B1121" s="157"/>
      <c r="C1121" s="158"/>
      <c r="D1121" s="159" t="s">
        <v>73</v>
      </c>
      <c r="E1121" s="171" t="s">
        <v>1780</v>
      </c>
      <c r="F1121" s="171" t="s">
        <v>1781</v>
      </c>
      <c r="G1121" s="158"/>
      <c r="H1121" s="158"/>
      <c r="I1121" s="161"/>
      <c r="J1121" s="172">
        <f>BK1121</f>
        <v>0</v>
      </c>
      <c r="K1121" s="158"/>
      <c r="L1121" s="163"/>
      <c r="M1121" s="164"/>
      <c r="N1121" s="165"/>
      <c r="O1121" s="165"/>
      <c r="P1121" s="166">
        <f>SUM(P1122:P1125)</f>
        <v>0</v>
      </c>
      <c r="Q1121" s="165"/>
      <c r="R1121" s="166">
        <f>SUM(R1122:R1125)</f>
        <v>0</v>
      </c>
      <c r="S1121" s="165"/>
      <c r="T1121" s="167">
        <f>SUM(T1122:T1125)</f>
        <v>0</v>
      </c>
      <c r="AR1121" s="168" t="s">
        <v>176</v>
      </c>
      <c r="AT1121" s="169" t="s">
        <v>73</v>
      </c>
      <c r="AU1121" s="169" t="s">
        <v>82</v>
      </c>
      <c r="AY1121" s="168" t="s">
        <v>148</v>
      </c>
      <c r="BK1121" s="170">
        <f>SUM(BK1122:BK1125)</f>
        <v>0</v>
      </c>
    </row>
    <row r="1122" spans="2:65" s="1" customFormat="1" ht="16.5" customHeight="1">
      <c r="B1122" s="33"/>
      <c r="C1122" s="173" t="s">
        <v>1782</v>
      </c>
      <c r="D1122" s="173" t="s">
        <v>151</v>
      </c>
      <c r="E1122" s="174" t="s">
        <v>1783</v>
      </c>
      <c r="F1122" s="175" t="s">
        <v>1784</v>
      </c>
      <c r="G1122" s="176" t="s">
        <v>154</v>
      </c>
      <c r="H1122" s="177">
        <v>1</v>
      </c>
      <c r="I1122" s="178"/>
      <c r="J1122" s="179">
        <f>ROUND(I1122*H1122,2)</f>
        <v>0</v>
      </c>
      <c r="K1122" s="175" t="s">
        <v>160</v>
      </c>
      <c r="L1122" s="37"/>
      <c r="M1122" s="180" t="s">
        <v>19</v>
      </c>
      <c r="N1122" s="181" t="s">
        <v>45</v>
      </c>
      <c r="O1122" s="59"/>
      <c r="P1122" s="182">
        <f>O1122*H1122</f>
        <v>0</v>
      </c>
      <c r="Q1122" s="182">
        <v>0</v>
      </c>
      <c r="R1122" s="182">
        <f>Q1122*H1122</f>
        <v>0</v>
      </c>
      <c r="S1122" s="182">
        <v>0</v>
      </c>
      <c r="T1122" s="183">
        <f>S1122*H1122</f>
        <v>0</v>
      </c>
      <c r="AR1122" s="16" t="s">
        <v>1759</v>
      </c>
      <c r="AT1122" s="16" t="s">
        <v>151</v>
      </c>
      <c r="AU1122" s="16" t="s">
        <v>84</v>
      </c>
      <c r="AY1122" s="16" t="s">
        <v>148</v>
      </c>
      <c r="BE1122" s="184">
        <f>IF(N1122="základní",J1122,0)</f>
        <v>0</v>
      </c>
      <c r="BF1122" s="184">
        <f>IF(N1122="snížená",J1122,0)</f>
        <v>0</v>
      </c>
      <c r="BG1122" s="184">
        <f>IF(N1122="zákl. přenesená",J1122,0)</f>
        <v>0</v>
      </c>
      <c r="BH1122" s="184">
        <f>IF(N1122="sníž. přenesená",J1122,0)</f>
        <v>0</v>
      </c>
      <c r="BI1122" s="184">
        <f>IF(N1122="nulová",J1122,0)</f>
        <v>0</v>
      </c>
      <c r="BJ1122" s="16" t="s">
        <v>82</v>
      </c>
      <c r="BK1122" s="184">
        <f>ROUND(I1122*H1122,2)</f>
        <v>0</v>
      </c>
      <c r="BL1122" s="16" t="s">
        <v>1759</v>
      </c>
      <c r="BM1122" s="16" t="s">
        <v>1785</v>
      </c>
    </row>
    <row r="1123" spans="2:65" s="1" customFormat="1" ht="16.5" customHeight="1">
      <c r="B1123" s="33"/>
      <c r="C1123" s="173" t="s">
        <v>1786</v>
      </c>
      <c r="D1123" s="173" t="s">
        <v>151</v>
      </c>
      <c r="E1123" s="174" t="s">
        <v>1787</v>
      </c>
      <c r="F1123" s="175" t="s">
        <v>1788</v>
      </c>
      <c r="G1123" s="176" t="s">
        <v>154</v>
      </c>
      <c r="H1123" s="177">
        <v>1</v>
      </c>
      <c r="I1123" s="178"/>
      <c r="J1123" s="179">
        <f>ROUND(I1123*H1123,2)</f>
        <v>0</v>
      </c>
      <c r="K1123" s="175" t="s">
        <v>160</v>
      </c>
      <c r="L1123" s="37"/>
      <c r="M1123" s="180" t="s">
        <v>19</v>
      </c>
      <c r="N1123" s="181" t="s">
        <v>45</v>
      </c>
      <c r="O1123" s="59"/>
      <c r="P1123" s="182">
        <f>O1123*H1123</f>
        <v>0</v>
      </c>
      <c r="Q1123" s="182">
        <v>0</v>
      </c>
      <c r="R1123" s="182">
        <f>Q1123*H1123</f>
        <v>0</v>
      </c>
      <c r="S1123" s="182">
        <v>0</v>
      </c>
      <c r="T1123" s="183">
        <f>S1123*H1123</f>
        <v>0</v>
      </c>
      <c r="AR1123" s="16" t="s">
        <v>1759</v>
      </c>
      <c r="AT1123" s="16" t="s">
        <v>151</v>
      </c>
      <c r="AU1123" s="16" t="s">
        <v>84</v>
      </c>
      <c r="AY1123" s="16" t="s">
        <v>148</v>
      </c>
      <c r="BE1123" s="184">
        <f>IF(N1123="základní",J1123,0)</f>
        <v>0</v>
      </c>
      <c r="BF1123" s="184">
        <f>IF(N1123="snížená",J1123,0)</f>
        <v>0</v>
      </c>
      <c r="BG1123" s="184">
        <f>IF(N1123="zákl. přenesená",J1123,0)</f>
        <v>0</v>
      </c>
      <c r="BH1123" s="184">
        <f>IF(N1123="sníž. přenesená",J1123,0)</f>
        <v>0</v>
      </c>
      <c r="BI1123" s="184">
        <f>IF(N1123="nulová",J1123,0)</f>
        <v>0</v>
      </c>
      <c r="BJ1123" s="16" t="s">
        <v>82</v>
      </c>
      <c r="BK1123" s="184">
        <f>ROUND(I1123*H1123,2)</f>
        <v>0</v>
      </c>
      <c r="BL1123" s="16" t="s">
        <v>1759</v>
      </c>
      <c r="BM1123" s="16" t="s">
        <v>1789</v>
      </c>
    </row>
    <row r="1124" spans="2:65" s="1" customFormat="1" ht="19.5">
      <c r="B1124" s="33"/>
      <c r="C1124" s="34"/>
      <c r="D1124" s="185" t="s">
        <v>162</v>
      </c>
      <c r="E1124" s="34"/>
      <c r="F1124" s="186" t="s">
        <v>1790</v>
      </c>
      <c r="G1124" s="34"/>
      <c r="H1124" s="34"/>
      <c r="I1124" s="102"/>
      <c r="J1124" s="34"/>
      <c r="K1124" s="34"/>
      <c r="L1124" s="37"/>
      <c r="M1124" s="187"/>
      <c r="N1124" s="59"/>
      <c r="O1124" s="59"/>
      <c r="P1124" s="59"/>
      <c r="Q1124" s="59"/>
      <c r="R1124" s="59"/>
      <c r="S1124" s="59"/>
      <c r="T1124" s="60"/>
      <c r="AT1124" s="16" t="s">
        <v>162</v>
      </c>
      <c r="AU1124" s="16" t="s">
        <v>84</v>
      </c>
    </row>
    <row r="1125" spans="2:65" s="1" customFormat="1" ht="16.5" customHeight="1">
      <c r="B1125" s="33"/>
      <c r="C1125" s="173" t="s">
        <v>1791</v>
      </c>
      <c r="D1125" s="173" t="s">
        <v>151</v>
      </c>
      <c r="E1125" s="174" t="s">
        <v>1792</v>
      </c>
      <c r="F1125" s="175" t="s">
        <v>1793</v>
      </c>
      <c r="G1125" s="176" t="s">
        <v>154</v>
      </c>
      <c r="H1125" s="177">
        <v>1</v>
      </c>
      <c r="I1125" s="178"/>
      <c r="J1125" s="179">
        <f>ROUND(I1125*H1125,2)</f>
        <v>0</v>
      </c>
      <c r="K1125" s="175" t="s">
        <v>160</v>
      </c>
      <c r="L1125" s="37"/>
      <c r="M1125" s="180" t="s">
        <v>19</v>
      </c>
      <c r="N1125" s="181" t="s">
        <v>45</v>
      </c>
      <c r="O1125" s="59"/>
      <c r="P1125" s="182">
        <f>O1125*H1125</f>
        <v>0</v>
      </c>
      <c r="Q1125" s="182">
        <v>0</v>
      </c>
      <c r="R1125" s="182">
        <f>Q1125*H1125</f>
        <v>0</v>
      </c>
      <c r="S1125" s="182">
        <v>0</v>
      </c>
      <c r="T1125" s="183">
        <f>S1125*H1125</f>
        <v>0</v>
      </c>
      <c r="AR1125" s="16" t="s">
        <v>1759</v>
      </c>
      <c r="AT1125" s="16" t="s">
        <v>151</v>
      </c>
      <c r="AU1125" s="16" t="s">
        <v>84</v>
      </c>
      <c r="AY1125" s="16" t="s">
        <v>148</v>
      </c>
      <c r="BE1125" s="184">
        <f>IF(N1125="základní",J1125,0)</f>
        <v>0</v>
      </c>
      <c r="BF1125" s="184">
        <f>IF(N1125="snížená",J1125,0)</f>
        <v>0</v>
      </c>
      <c r="BG1125" s="184">
        <f>IF(N1125="zákl. přenesená",J1125,0)</f>
        <v>0</v>
      </c>
      <c r="BH1125" s="184">
        <f>IF(N1125="sníž. přenesená",J1125,0)</f>
        <v>0</v>
      </c>
      <c r="BI1125" s="184">
        <f>IF(N1125="nulová",J1125,0)</f>
        <v>0</v>
      </c>
      <c r="BJ1125" s="16" t="s">
        <v>82</v>
      </c>
      <c r="BK1125" s="184">
        <f>ROUND(I1125*H1125,2)</f>
        <v>0</v>
      </c>
      <c r="BL1125" s="16" t="s">
        <v>1759</v>
      </c>
      <c r="BM1125" s="16" t="s">
        <v>1794</v>
      </c>
    </row>
    <row r="1126" spans="2:65" s="10" customFormat="1" ht="22.9" customHeight="1">
      <c r="B1126" s="157"/>
      <c r="C1126" s="158"/>
      <c r="D1126" s="159" t="s">
        <v>73</v>
      </c>
      <c r="E1126" s="171" t="s">
        <v>1795</v>
      </c>
      <c r="F1126" s="171" t="s">
        <v>1796</v>
      </c>
      <c r="G1126" s="158"/>
      <c r="H1126" s="158"/>
      <c r="I1126" s="161"/>
      <c r="J1126" s="172">
        <f>BK1126</f>
        <v>0</v>
      </c>
      <c r="K1126" s="158"/>
      <c r="L1126" s="163"/>
      <c r="M1126" s="164"/>
      <c r="N1126" s="165"/>
      <c r="O1126" s="165"/>
      <c r="P1126" s="166">
        <f>SUM(P1127:P1129)</f>
        <v>0</v>
      </c>
      <c r="Q1126" s="165"/>
      <c r="R1126" s="166">
        <f>SUM(R1127:R1129)</f>
        <v>0</v>
      </c>
      <c r="S1126" s="165"/>
      <c r="T1126" s="167">
        <f>SUM(T1127:T1129)</f>
        <v>0</v>
      </c>
      <c r="AR1126" s="168" t="s">
        <v>176</v>
      </c>
      <c r="AT1126" s="169" t="s">
        <v>73</v>
      </c>
      <c r="AU1126" s="169" t="s">
        <v>82</v>
      </c>
      <c r="AY1126" s="168" t="s">
        <v>148</v>
      </c>
      <c r="BK1126" s="170">
        <f>SUM(BK1127:BK1129)</f>
        <v>0</v>
      </c>
    </row>
    <row r="1127" spans="2:65" s="1" customFormat="1" ht="16.5" customHeight="1">
      <c r="B1127" s="33"/>
      <c r="C1127" s="173" t="s">
        <v>1797</v>
      </c>
      <c r="D1127" s="173" t="s">
        <v>151</v>
      </c>
      <c r="E1127" s="174" t="s">
        <v>1798</v>
      </c>
      <c r="F1127" s="175" t="s">
        <v>1799</v>
      </c>
      <c r="G1127" s="176" t="s">
        <v>154</v>
      </c>
      <c r="H1127" s="177">
        <v>1</v>
      </c>
      <c r="I1127" s="178"/>
      <c r="J1127" s="179">
        <f>ROUND(I1127*H1127,2)</f>
        <v>0</v>
      </c>
      <c r="K1127" s="175" t="s">
        <v>160</v>
      </c>
      <c r="L1127" s="37"/>
      <c r="M1127" s="180" t="s">
        <v>19</v>
      </c>
      <c r="N1127" s="181" t="s">
        <v>45</v>
      </c>
      <c r="O1127" s="59"/>
      <c r="P1127" s="182">
        <f>O1127*H1127</f>
        <v>0</v>
      </c>
      <c r="Q1127" s="182">
        <v>0</v>
      </c>
      <c r="R1127" s="182">
        <f>Q1127*H1127</f>
        <v>0</v>
      </c>
      <c r="S1127" s="182">
        <v>0</v>
      </c>
      <c r="T1127" s="183">
        <f>S1127*H1127</f>
        <v>0</v>
      </c>
      <c r="AR1127" s="16" t="s">
        <v>1759</v>
      </c>
      <c r="AT1127" s="16" t="s">
        <v>151</v>
      </c>
      <c r="AU1127" s="16" t="s">
        <v>84</v>
      </c>
      <c r="AY1127" s="16" t="s">
        <v>148</v>
      </c>
      <c r="BE1127" s="184">
        <f>IF(N1127="základní",J1127,0)</f>
        <v>0</v>
      </c>
      <c r="BF1127" s="184">
        <f>IF(N1127="snížená",J1127,0)</f>
        <v>0</v>
      </c>
      <c r="BG1127" s="184">
        <f>IF(N1127="zákl. přenesená",J1127,0)</f>
        <v>0</v>
      </c>
      <c r="BH1127" s="184">
        <f>IF(N1127="sníž. přenesená",J1127,0)</f>
        <v>0</v>
      </c>
      <c r="BI1127" s="184">
        <f>IF(N1127="nulová",J1127,0)</f>
        <v>0</v>
      </c>
      <c r="BJ1127" s="16" t="s">
        <v>82</v>
      </c>
      <c r="BK1127" s="184">
        <f>ROUND(I1127*H1127,2)</f>
        <v>0</v>
      </c>
      <c r="BL1127" s="16" t="s">
        <v>1759</v>
      </c>
      <c r="BM1127" s="16" t="s">
        <v>1800</v>
      </c>
    </row>
    <row r="1128" spans="2:65" s="1" customFormat="1" ht="16.5" customHeight="1">
      <c r="B1128" s="33"/>
      <c r="C1128" s="173" t="s">
        <v>1801</v>
      </c>
      <c r="D1128" s="173" t="s">
        <v>151</v>
      </c>
      <c r="E1128" s="174" t="s">
        <v>1802</v>
      </c>
      <c r="F1128" s="175" t="s">
        <v>1803</v>
      </c>
      <c r="G1128" s="176" t="s">
        <v>154</v>
      </c>
      <c r="H1128" s="177">
        <v>1</v>
      </c>
      <c r="I1128" s="178"/>
      <c r="J1128" s="179">
        <f>ROUND(I1128*H1128,2)</f>
        <v>0</v>
      </c>
      <c r="K1128" s="175" t="s">
        <v>160</v>
      </c>
      <c r="L1128" s="37"/>
      <c r="M1128" s="180" t="s">
        <v>19</v>
      </c>
      <c r="N1128" s="181" t="s">
        <v>45</v>
      </c>
      <c r="O1128" s="59"/>
      <c r="P1128" s="182">
        <f>O1128*H1128</f>
        <v>0</v>
      </c>
      <c r="Q1128" s="182">
        <v>0</v>
      </c>
      <c r="R1128" s="182">
        <f>Q1128*H1128</f>
        <v>0</v>
      </c>
      <c r="S1128" s="182">
        <v>0</v>
      </c>
      <c r="T1128" s="183">
        <f>S1128*H1128</f>
        <v>0</v>
      </c>
      <c r="AR1128" s="16" t="s">
        <v>1759</v>
      </c>
      <c r="AT1128" s="16" t="s">
        <v>151</v>
      </c>
      <c r="AU1128" s="16" t="s">
        <v>84</v>
      </c>
      <c r="AY1128" s="16" t="s">
        <v>148</v>
      </c>
      <c r="BE1128" s="184">
        <f>IF(N1128="základní",J1128,0)</f>
        <v>0</v>
      </c>
      <c r="BF1128" s="184">
        <f>IF(N1128="snížená",J1128,0)</f>
        <v>0</v>
      </c>
      <c r="BG1128" s="184">
        <f>IF(N1128="zákl. přenesená",J1128,0)</f>
        <v>0</v>
      </c>
      <c r="BH1128" s="184">
        <f>IF(N1128="sníž. přenesená",J1128,0)</f>
        <v>0</v>
      </c>
      <c r="BI1128" s="184">
        <f>IF(N1128="nulová",J1128,0)</f>
        <v>0</v>
      </c>
      <c r="BJ1128" s="16" t="s">
        <v>82</v>
      </c>
      <c r="BK1128" s="184">
        <f>ROUND(I1128*H1128,2)</f>
        <v>0</v>
      </c>
      <c r="BL1128" s="16" t="s">
        <v>1759</v>
      </c>
      <c r="BM1128" s="16" t="s">
        <v>1804</v>
      </c>
    </row>
    <row r="1129" spans="2:65" s="1" customFormat="1" ht="19.5">
      <c r="B1129" s="33"/>
      <c r="C1129" s="34"/>
      <c r="D1129" s="185" t="s">
        <v>162</v>
      </c>
      <c r="E1129" s="34"/>
      <c r="F1129" s="186" t="s">
        <v>1805</v>
      </c>
      <c r="G1129" s="34"/>
      <c r="H1129" s="34"/>
      <c r="I1129" s="102"/>
      <c r="J1129" s="34"/>
      <c r="K1129" s="34"/>
      <c r="L1129" s="37"/>
      <c r="M1129" s="230"/>
      <c r="N1129" s="231"/>
      <c r="O1129" s="231"/>
      <c r="P1129" s="231"/>
      <c r="Q1129" s="231"/>
      <c r="R1129" s="231"/>
      <c r="S1129" s="231"/>
      <c r="T1129" s="232"/>
      <c r="AT1129" s="16" t="s">
        <v>162</v>
      </c>
      <c r="AU1129" s="16" t="s">
        <v>84</v>
      </c>
    </row>
    <row r="1130" spans="2:65" s="1" customFormat="1" ht="6.95" customHeight="1">
      <c r="B1130" s="45"/>
      <c r="C1130" s="46"/>
      <c r="D1130" s="46"/>
      <c r="E1130" s="46"/>
      <c r="F1130" s="46"/>
      <c r="G1130" s="46"/>
      <c r="H1130" s="46"/>
      <c r="I1130" s="124"/>
      <c r="J1130" s="46"/>
      <c r="K1130" s="46"/>
      <c r="L1130" s="37"/>
    </row>
  </sheetData>
  <sheetProtection algorithmName="SHA-512" hashValue="57uBjiFjuPpwY0Rb6kX4j7chqRaXrDzDOCHe0rKlQDjcV2vmOlx/QNGaxnB2UJRw1IYsBdCpcs4WTXbRC6CuOA==" saltValue="lqelxdZ43dgcx8X1PREwtIaeEnY9MJB10u3X3Fjk7OBSQmuPb8QYcPnrfIzye9z3HKuPEBqt4H5LTA3PZIUH+A==" spinCount="100000" sheet="1" objects="1" scenarios="1" formatColumns="0" formatRows="0" autoFilter="0"/>
  <autoFilter ref="C107:K1129" xr:uid="{00000000-0009-0000-0000-000001000000}"/>
  <mergeCells count="9">
    <mergeCell ref="E50:H50"/>
    <mergeCell ref="E98:H98"/>
    <mergeCell ref="E100:H100"/>
    <mergeCell ref="L2:V2"/>
    <mergeCell ref="E7:H7"/>
    <mergeCell ref="E9:H9"/>
    <mergeCell ref="E18:H18"/>
    <mergeCell ref="E27:H27"/>
    <mergeCell ref="E48:H48"/>
  </mergeCells>
  <pageMargins left="0.39370078740157483" right="0.39370078740157483" top="0.39370078740157483" bottom="0.39370078740157483" header="0" footer="0"/>
  <pageSetup paperSize="9" scale="88" fitToHeight="100" orientation="landscape"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BM106"/>
  <sheetViews>
    <sheetView showGridLines="0" workbookViewId="0"/>
  </sheetViews>
  <sheetFormatPr defaultRowHeight="1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style="96" customWidth="1"/>
    <col min="10" max="10" width="23.5" customWidth="1"/>
    <col min="11" max="11" width="15.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325"/>
      <c r="M2" s="325"/>
      <c r="N2" s="325"/>
      <c r="O2" s="325"/>
      <c r="P2" s="325"/>
      <c r="Q2" s="325"/>
      <c r="R2" s="325"/>
      <c r="S2" s="325"/>
      <c r="T2" s="325"/>
      <c r="U2" s="325"/>
      <c r="V2" s="325"/>
      <c r="AT2" s="16" t="s">
        <v>87</v>
      </c>
    </row>
    <row r="3" spans="2:46" ht="6.95" customHeight="1">
      <c r="B3" s="97"/>
      <c r="C3" s="98"/>
      <c r="D3" s="98"/>
      <c r="E3" s="98"/>
      <c r="F3" s="98"/>
      <c r="G3" s="98"/>
      <c r="H3" s="98"/>
      <c r="I3" s="99"/>
      <c r="J3" s="98"/>
      <c r="K3" s="98"/>
      <c r="L3" s="19"/>
      <c r="AT3" s="16" t="s">
        <v>84</v>
      </c>
    </row>
    <row r="4" spans="2:46" ht="24.95" customHeight="1">
      <c r="B4" s="19"/>
      <c r="D4" s="100" t="s">
        <v>97</v>
      </c>
      <c r="L4" s="19"/>
      <c r="M4" s="23" t="s">
        <v>10</v>
      </c>
      <c r="AT4" s="16" t="s">
        <v>4</v>
      </c>
    </row>
    <row r="5" spans="2:46" ht="6.95" customHeight="1">
      <c r="B5" s="19"/>
      <c r="L5" s="19"/>
    </row>
    <row r="6" spans="2:46" ht="12" customHeight="1">
      <c r="B6" s="19"/>
      <c r="D6" s="101" t="s">
        <v>16</v>
      </c>
      <c r="L6" s="19"/>
    </row>
    <row r="7" spans="2:46" ht="16.5" customHeight="1">
      <c r="B7" s="19"/>
      <c r="E7" s="354" t="str">
        <f>'Rekapitulace stavby'!K6</f>
        <v>Rekonstrukce střechy nad pracovištěm revize ve 4.NP VZ I</v>
      </c>
      <c r="F7" s="355"/>
      <c r="G7" s="355"/>
      <c r="H7" s="355"/>
      <c r="L7" s="19"/>
    </row>
    <row r="8" spans="2:46" s="1" customFormat="1" ht="12" customHeight="1">
      <c r="B8" s="37"/>
      <c r="D8" s="101" t="s">
        <v>98</v>
      </c>
      <c r="I8" s="102"/>
      <c r="L8" s="37"/>
    </row>
    <row r="9" spans="2:46" s="1" customFormat="1" ht="36.950000000000003" customHeight="1">
      <c r="B9" s="37"/>
      <c r="E9" s="356" t="s">
        <v>1806</v>
      </c>
      <c r="F9" s="357"/>
      <c r="G9" s="357"/>
      <c r="H9" s="357"/>
      <c r="I9" s="102"/>
      <c r="L9" s="37"/>
    </row>
    <row r="10" spans="2:46" s="1" customFormat="1" ht="11.25">
      <c r="B10" s="37"/>
      <c r="I10" s="102"/>
      <c r="L10" s="37"/>
    </row>
    <row r="11" spans="2:46" s="1" customFormat="1" ht="12" customHeight="1">
      <c r="B11" s="37"/>
      <c r="D11" s="101" t="s">
        <v>18</v>
      </c>
      <c r="F11" s="16" t="s">
        <v>19</v>
      </c>
      <c r="I11" s="103" t="s">
        <v>20</v>
      </c>
      <c r="J11" s="16" t="s">
        <v>19</v>
      </c>
      <c r="L11" s="37"/>
    </row>
    <row r="12" spans="2:46" s="1" customFormat="1" ht="12" customHeight="1">
      <c r="B12" s="37"/>
      <c r="D12" s="101" t="s">
        <v>21</v>
      </c>
      <c r="F12" s="16" t="s">
        <v>22</v>
      </c>
      <c r="I12" s="103" t="s">
        <v>23</v>
      </c>
      <c r="J12" s="104" t="str">
        <f>'Rekapitulace stavby'!AN8</f>
        <v>25. 10. 2019</v>
      </c>
      <c r="L12" s="37"/>
    </row>
    <row r="13" spans="2:46" s="1" customFormat="1" ht="10.9" customHeight="1">
      <c r="B13" s="37"/>
      <c r="I13" s="102"/>
      <c r="L13" s="37"/>
    </row>
    <row r="14" spans="2:46" s="1" customFormat="1" ht="12" customHeight="1">
      <c r="B14" s="37"/>
      <c r="D14" s="101" t="s">
        <v>25</v>
      </c>
      <c r="I14" s="103" t="s">
        <v>26</v>
      </c>
      <c r="J14" s="16" t="s">
        <v>19</v>
      </c>
      <c r="L14" s="37"/>
    </row>
    <row r="15" spans="2:46" s="1" customFormat="1" ht="18" customHeight="1">
      <c r="B15" s="37"/>
      <c r="E15" s="16" t="s">
        <v>27</v>
      </c>
      <c r="I15" s="103" t="s">
        <v>28</v>
      </c>
      <c r="J15" s="16" t="s">
        <v>19</v>
      </c>
      <c r="L15" s="37"/>
    </row>
    <row r="16" spans="2:46" s="1" customFormat="1" ht="6.95" customHeight="1">
      <c r="B16" s="37"/>
      <c r="I16" s="102"/>
      <c r="L16" s="37"/>
    </row>
    <row r="17" spans="2:12" s="1" customFormat="1" ht="12" customHeight="1">
      <c r="B17" s="37"/>
      <c r="D17" s="101" t="s">
        <v>29</v>
      </c>
      <c r="I17" s="103" t="s">
        <v>26</v>
      </c>
      <c r="J17" s="29" t="str">
        <f>'Rekapitulace stavby'!AN13</f>
        <v>Vyplň údaj</v>
      </c>
      <c r="L17" s="37"/>
    </row>
    <row r="18" spans="2:12" s="1" customFormat="1" ht="18" customHeight="1">
      <c r="B18" s="37"/>
      <c r="E18" s="358" t="str">
        <f>'Rekapitulace stavby'!E14</f>
        <v>Vyplň údaj</v>
      </c>
      <c r="F18" s="359"/>
      <c r="G18" s="359"/>
      <c r="H18" s="359"/>
      <c r="I18" s="103" t="s">
        <v>28</v>
      </c>
      <c r="J18" s="29" t="str">
        <f>'Rekapitulace stavby'!AN14</f>
        <v>Vyplň údaj</v>
      </c>
      <c r="L18" s="37"/>
    </row>
    <row r="19" spans="2:12" s="1" customFormat="1" ht="6.95" customHeight="1">
      <c r="B19" s="37"/>
      <c r="I19" s="102"/>
      <c r="L19" s="37"/>
    </row>
    <row r="20" spans="2:12" s="1" customFormat="1" ht="12" customHeight="1">
      <c r="B20" s="37"/>
      <c r="D20" s="101" t="s">
        <v>31</v>
      </c>
      <c r="I20" s="103" t="s">
        <v>26</v>
      </c>
      <c r="J20" s="16" t="s">
        <v>19</v>
      </c>
      <c r="L20" s="37"/>
    </row>
    <row r="21" spans="2:12" s="1" customFormat="1" ht="18" customHeight="1">
      <c r="B21" s="37"/>
      <c r="E21" s="16" t="s">
        <v>1807</v>
      </c>
      <c r="I21" s="103" t="s">
        <v>28</v>
      </c>
      <c r="J21" s="16" t="s">
        <v>19</v>
      </c>
      <c r="L21" s="37"/>
    </row>
    <row r="22" spans="2:12" s="1" customFormat="1" ht="6.95" customHeight="1">
      <c r="B22" s="37"/>
      <c r="I22" s="102"/>
      <c r="L22" s="37"/>
    </row>
    <row r="23" spans="2:12" s="1" customFormat="1" ht="12" customHeight="1">
      <c r="B23" s="37"/>
      <c r="D23" s="101" t="s">
        <v>36</v>
      </c>
      <c r="I23" s="103" t="s">
        <v>26</v>
      </c>
      <c r="J23" s="16" t="str">
        <f>IF('Rekapitulace stavby'!AN19="","",'Rekapitulace stavby'!AN19)</f>
        <v/>
      </c>
      <c r="L23" s="37"/>
    </row>
    <row r="24" spans="2:12" s="1" customFormat="1" ht="18" customHeight="1">
      <c r="B24" s="37"/>
      <c r="E24" s="16" t="str">
        <f>IF('Rekapitulace stavby'!E20="","",'Rekapitulace stavby'!E20)</f>
        <v xml:space="preserve"> </v>
      </c>
      <c r="I24" s="103" t="s">
        <v>28</v>
      </c>
      <c r="J24" s="16" t="str">
        <f>IF('Rekapitulace stavby'!AN20="","",'Rekapitulace stavby'!AN20)</f>
        <v/>
      </c>
      <c r="L24" s="37"/>
    </row>
    <row r="25" spans="2:12" s="1" customFormat="1" ht="6.95" customHeight="1">
      <c r="B25" s="37"/>
      <c r="I25" s="102"/>
      <c r="L25" s="37"/>
    </row>
    <row r="26" spans="2:12" s="1" customFormat="1" ht="12" customHeight="1">
      <c r="B26" s="37"/>
      <c r="D26" s="101" t="s">
        <v>38</v>
      </c>
      <c r="I26" s="102"/>
      <c r="L26" s="37"/>
    </row>
    <row r="27" spans="2:12" s="6" customFormat="1" ht="16.5" customHeight="1">
      <c r="B27" s="105"/>
      <c r="E27" s="360" t="s">
        <v>19</v>
      </c>
      <c r="F27" s="360"/>
      <c r="G27" s="360"/>
      <c r="H27" s="360"/>
      <c r="I27" s="106"/>
      <c r="L27" s="105"/>
    </row>
    <row r="28" spans="2:12" s="1" customFormat="1" ht="6.95" customHeight="1">
      <c r="B28" s="37"/>
      <c r="I28" s="102"/>
      <c r="L28" s="37"/>
    </row>
    <row r="29" spans="2:12" s="1" customFormat="1" ht="6.95" customHeight="1">
      <c r="B29" s="37"/>
      <c r="D29" s="55"/>
      <c r="E29" s="55"/>
      <c r="F29" s="55"/>
      <c r="G29" s="55"/>
      <c r="H29" s="55"/>
      <c r="I29" s="107"/>
      <c r="J29" s="55"/>
      <c r="K29" s="55"/>
      <c r="L29" s="37"/>
    </row>
    <row r="30" spans="2:12" s="1" customFormat="1" ht="25.35" customHeight="1">
      <c r="B30" s="37"/>
      <c r="D30" s="108" t="s">
        <v>40</v>
      </c>
      <c r="I30" s="102"/>
      <c r="J30" s="109">
        <f>ROUND(J82, 2)</f>
        <v>0</v>
      </c>
      <c r="L30" s="37"/>
    </row>
    <row r="31" spans="2:12" s="1" customFormat="1" ht="6.95" customHeight="1">
      <c r="B31" s="37"/>
      <c r="D31" s="55"/>
      <c r="E31" s="55"/>
      <c r="F31" s="55"/>
      <c r="G31" s="55"/>
      <c r="H31" s="55"/>
      <c r="I31" s="107"/>
      <c r="J31" s="55"/>
      <c r="K31" s="55"/>
      <c r="L31" s="37"/>
    </row>
    <row r="32" spans="2:12" s="1" customFormat="1" ht="14.45" customHeight="1">
      <c r="B32" s="37"/>
      <c r="F32" s="110" t="s">
        <v>42</v>
      </c>
      <c r="I32" s="111" t="s">
        <v>41</v>
      </c>
      <c r="J32" s="110" t="s">
        <v>43</v>
      </c>
      <c r="L32" s="37"/>
    </row>
    <row r="33" spans="2:12" s="1" customFormat="1" ht="14.45" customHeight="1">
      <c r="B33" s="37"/>
      <c r="D33" s="101" t="s">
        <v>44</v>
      </c>
      <c r="E33" s="101" t="s">
        <v>45</v>
      </c>
      <c r="F33" s="112">
        <f>ROUND((SUM(BE82:BE105)),  2)</f>
        <v>0</v>
      </c>
      <c r="I33" s="113">
        <v>0.21</v>
      </c>
      <c r="J33" s="112">
        <f>ROUND(((SUM(BE82:BE105))*I33),  2)</f>
        <v>0</v>
      </c>
      <c r="L33" s="37"/>
    </row>
    <row r="34" spans="2:12" s="1" customFormat="1" ht="14.45" customHeight="1">
      <c r="B34" s="37"/>
      <c r="E34" s="101" t="s">
        <v>46</v>
      </c>
      <c r="F34" s="112">
        <f>ROUND((SUM(BF82:BF105)),  2)</f>
        <v>0</v>
      </c>
      <c r="I34" s="113">
        <v>0.15</v>
      </c>
      <c r="J34" s="112">
        <f>ROUND(((SUM(BF82:BF105))*I34),  2)</f>
        <v>0</v>
      </c>
      <c r="L34" s="37"/>
    </row>
    <row r="35" spans="2:12" s="1" customFormat="1" ht="14.45" hidden="1" customHeight="1">
      <c r="B35" s="37"/>
      <c r="E35" s="101" t="s">
        <v>47</v>
      </c>
      <c r="F35" s="112">
        <f>ROUND((SUM(BG82:BG105)),  2)</f>
        <v>0</v>
      </c>
      <c r="I35" s="113">
        <v>0.21</v>
      </c>
      <c r="J35" s="112">
        <f>0</f>
        <v>0</v>
      </c>
      <c r="L35" s="37"/>
    </row>
    <row r="36" spans="2:12" s="1" customFormat="1" ht="14.45" hidden="1" customHeight="1">
      <c r="B36" s="37"/>
      <c r="E36" s="101" t="s">
        <v>48</v>
      </c>
      <c r="F36" s="112">
        <f>ROUND((SUM(BH82:BH105)),  2)</f>
        <v>0</v>
      </c>
      <c r="I36" s="113">
        <v>0.15</v>
      </c>
      <c r="J36" s="112">
        <f>0</f>
        <v>0</v>
      </c>
      <c r="L36" s="37"/>
    </row>
    <row r="37" spans="2:12" s="1" customFormat="1" ht="14.45" hidden="1" customHeight="1">
      <c r="B37" s="37"/>
      <c r="E37" s="101" t="s">
        <v>49</v>
      </c>
      <c r="F37" s="112">
        <f>ROUND((SUM(BI82:BI105)),  2)</f>
        <v>0</v>
      </c>
      <c r="I37" s="113">
        <v>0</v>
      </c>
      <c r="J37" s="112">
        <f>0</f>
        <v>0</v>
      </c>
      <c r="L37" s="37"/>
    </row>
    <row r="38" spans="2:12" s="1" customFormat="1" ht="6.95" customHeight="1">
      <c r="B38" s="37"/>
      <c r="I38" s="102"/>
      <c r="L38" s="37"/>
    </row>
    <row r="39" spans="2:12" s="1" customFormat="1" ht="25.35" customHeight="1">
      <c r="B39" s="37"/>
      <c r="C39" s="114"/>
      <c r="D39" s="115" t="s">
        <v>50</v>
      </c>
      <c r="E39" s="116"/>
      <c r="F39" s="116"/>
      <c r="G39" s="117" t="s">
        <v>51</v>
      </c>
      <c r="H39" s="118" t="s">
        <v>52</v>
      </c>
      <c r="I39" s="119"/>
      <c r="J39" s="120">
        <f>SUM(J30:J37)</f>
        <v>0</v>
      </c>
      <c r="K39" s="121"/>
      <c r="L39" s="37"/>
    </row>
    <row r="40" spans="2:12" s="1" customFormat="1" ht="14.45" customHeight="1">
      <c r="B40" s="122"/>
      <c r="C40" s="123"/>
      <c r="D40" s="123"/>
      <c r="E40" s="123"/>
      <c r="F40" s="123"/>
      <c r="G40" s="123"/>
      <c r="H40" s="123"/>
      <c r="I40" s="124"/>
      <c r="J40" s="123"/>
      <c r="K40" s="123"/>
      <c r="L40" s="37"/>
    </row>
    <row r="44" spans="2:12" s="1" customFormat="1" ht="6.95" customHeight="1">
      <c r="B44" s="125"/>
      <c r="C44" s="126"/>
      <c r="D44" s="126"/>
      <c r="E44" s="126"/>
      <c r="F44" s="126"/>
      <c r="G44" s="126"/>
      <c r="H44" s="126"/>
      <c r="I44" s="127"/>
      <c r="J44" s="126"/>
      <c r="K44" s="126"/>
      <c r="L44" s="37"/>
    </row>
    <row r="45" spans="2:12" s="1" customFormat="1" ht="24.95" customHeight="1">
      <c r="B45" s="33"/>
      <c r="C45" s="22" t="s">
        <v>100</v>
      </c>
      <c r="D45" s="34"/>
      <c r="E45" s="34"/>
      <c r="F45" s="34"/>
      <c r="G45" s="34"/>
      <c r="H45" s="34"/>
      <c r="I45" s="102"/>
      <c r="J45" s="34"/>
      <c r="K45" s="34"/>
      <c r="L45" s="37"/>
    </row>
    <row r="46" spans="2:12" s="1" customFormat="1" ht="6.95" customHeight="1">
      <c r="B46" s="33"/>
      <c r="C46" s="34"/>
      <c r="D46" s="34"/>
      <c r="E46" s="34"/>
      <c r="F46" s="34"/>
      <c r="G46" s="34"/>
      <c r="H46" s="34"/>
      <c r="I46" s="102"/>
      <c r="J46" s="34"/>
      <c r="K46" s="34"/>
      <c r="L46" s="37"/>
    </row>
    <row r="47" spans="2:12" s="1" customFormat="1" ht="12" customHeight="1">
      <c r="B47" s="33"/>
      <c r="C47" s="28" t="s">
        <v>16</v>
      </c>
      <c r="D47" s="34"/>
      <c r="E47" s="34"/>
      <c r="F47" s="34"/>
      <c r="G47" s="34"/>
      <c r="H47" s="34"/>
      <c r="I47" s="102"/>
      <c r="J47" s="34"/>
      <c r="K47" s="34"/>
      <c r="L47" s="37"/>
    </row>
    <row r="48" spans="2:12" s="1" customFormat="1" ht="16.5" customHeight="1">
      <c r="B48" s="33"/>
      <c r="C48" s="34"/>
      <c r="D48" s="34"/>
      <c r="E48" s="361" t="str">
        <f>E7</f>
        <v>Rekonstrukce střechy nad pracovištěm revize ve 4.NP VZ I</v>
      </c>
      <c r="F48" s="362"/>
      <c r="G48" s="362"/>
      <c r="H48" s="362"/>
      <c r="I48" s="102"/>
      <c r="J48" s="34"/>
      <c r="K48" s="34"/>
      <c r="L48" s="37"/>
    </row>
    <row r="49" spans="2:47" s="1" customFormat="1" ht="12" customHeight="1">
      <c r="B49" s="33"/>
      <c r="C49" s="28" t="s">
        <v>98</v>
      </c>
      <c r="D49" s="34"/>
      <c r="E49" s="34"/>
      <c r="F49" s="34"/>
      <c r="G49" s="34"/>
      <c r="H49" s="34"/>
      <c r="I49" s="102"/>
      <c r="J49" s="34"/>
      <c r="K49" s="34"/>
      <c r="L49" s="37"/>
    </row>
    <row r="50" spans="2:47" s="1" customFormat="1" ht="16.5" customHeight="1">
      <c r="B50" s="33"/>
      <c r="C50" s="34"/>
      <c r="D50" s="34"/>
      <c r="E50" s="334" t="str">
        <f>E9</f>
        <v>D.04 - Zdravotně technické instalace</v>
      </c>
      <c r="F50" s="333"/>
      <c r="G50" s="333"/>
      <c r="H50" s="333"/>
      <c r="I50" s="102"/>
      <c r="J50" s="34"/>
      <c r="K50" s="34"/>
      <c r="L50" s="37"/>
    </row>
    <row r="51" spans="2:47" s="1" customFormat="1" ht="6.95" customHeight="1">
      <c r="B51" s="33"/>
      <c r="C51" s="34"/>
      <c r="D51" s="34"/>
      <c r="E51" s="34"/>
      <c r="F51" s="34"/>
      <c r="G51" s="34"/>
      <c r="H51" s="34"/>
      <c r="I51" s="102"/>
      <c r="J51" s="34"/>
      <c r="K51" s="34"/>
      <c r="L51" s="37"/>
    </row>
    <row r="52" spans="2:47" s="1" customFormat="1" ht="12" customHeight="1">
      <c r="B52" s="33"/>
      <c r="C52" s="28" t="s">
        <v>21</v>
      </c>
      <c r="D52" s="34"/>
      <c r="E52" s="34"/>
      <c r="F52" s="26" t="str">
        <f>F12</f>
        <v>Růžová 943/6, 110 00 Praha 1</v>
      </c>
      <c r="G52" s="34"/>
      <c r="H52" s="34"/>
      <c r="I52" s="103" t="s">
        <v>23</v>
      </c>
      <c r="J52" s="54" t="str">
        <f>IF(J12="","",J12)</f>
        <v>25. 10. 2019</v>
      </c>
      <c r="K52" s="34"/>
      <c r="L52" s="37"/>
    </row>
    <row r="53" spans="2:47" s="1" customFormat="1" ht="6.95" customHeight="1">
      <c r="B53" s="33"/>
      <c r="C53" s="34"/>
      <c r="D53" s="34"/>
      <c r="E53" s="34"/>
      <c r="F53" s="34"/>
      <c r="G53" s="34"/>
      <c r="H53" s="34"/>
      <c r="I53" s="102"/>
      <c r="J53" s="34"/>
      <c r="K53" s="34"/>
      <c r="L53" s="37"/>
    </row>
    <row r="54" spans="2:47" s="1" customFormat="1" ht="24.95" customHeight="1">
      <c r="B54" s="33"/>
      <c r="C54" s="28" t="s">
        <v>25</v>
      </c>
      <c r="D54" s="34"/>
      <c r="E54" s="34"/>
      <c r="F54" s="26" t="str">
        <f>E15</f>
        <v>STÁTNÍ TISKÁRNA CENIN, Růžová 6, 110 00 Praha 1</v>
      </c>
      <c r="G54" s="34"/>
      <c r="H54" s="34"/>
      <c r="I54" s="103" t="s">
        <v>31</v>
      </c>
      <c r="J54" s="31" t="str">
        <f>E21</f>
        <v>Ing. Zdeněk Sadílek, Krátká 460, 252 62 Horoměřice</v>
      </c>
      <c r="K54" s="34"/>
      <c r="L54" s="37"/>
    </row>
    <row r="55" spans="2:47" s="1" customFormat="1" ht="13.7" customHeight="1">
      <c r="B55" s="33"/>
      <c r="C55" s="28" t="s">
        <v>29</v>
      </c>
      <c r="D55" s="34"/>
      <c r="E55" s="34"/>
      <c r="F55" s="26" t="str">
        <f>IF(E18="","",E18)</f>
        <v>Vyplň údaj</v>
      </c>
      <c r="G55" s="34"/>
      <c r="H55" s="34"/>
      <c r="I55" s="103" t="s">
        <v>36</v>
      </c>
      <c r="J55" s="31" t="str">
        <f>E24</f>
        <v xml:space="preserve"> </v>
      </c>
      <c r="K55" s="34"/>
      <c r="L55" s="37"/>
    </row>
    <row r="56" spans="2:47" s="1" customFormat="1" ht="10.35" customHeight="1">
      <c r="B56" s="33"/>
      <c r="C56" s="34"/>
      <c r="D56" s="34"/>
      <c r="E56" s="34"/>
      <c r="F56" s="34"/>
      <c r="G56" s="34"/>
      <c r="H56" s="34"/>
      <c r="I56" s="102"/>
      <c r="J56" s="34"/>
      <c r="K56" s="34"/>
      <c r="L56" s="37"/>
    </row>
    <row r="57" spans="2:47" s="1" customFormat="1" ht="29.25" customHeight="1">
      <c r="B57" s="33"/>
      <c r="C57" s="128" t="s">
        <v>101</v>
      </c>
      <c r="D57" s="129"/>
      <c r="E57" s="129"/>
      <c r="F57" s="129"/>
      <c r="G57" s="129"/>
      <c r="H57" s="129"/>
      <c r="I57" s="130"/>
      <c r="J57" s="131" t="s">
        <v>102</v>
      </c>
      <c r="K57" s="129"/>
      <c r="L57" s="37"/>
    </row>
    <row r="58" spans="2:47" s="1" customFormat="1" ht="10.35" customHeight="1">
      <c r="B58" s="33"/>
      <c r="C58" s="34"/>
      <c r="D58" s="34"/>
      <c r="E58" s="34"/>
      <c r="F58" s="34"/>
      <c r="G58" s="34"/>
      <c r="H58" s="34"/>
      <c r="I58" s="102"/>
      <c r="J58" s="34"/>
      <c r="K58" s="34"/>
      <c r="L58" s="37"/>
    </row>
    <row r="59" spans="2:47" s="1" customFormat="1" ht="22.9" customHeight="1">
      <c r="B59" s="33"/>
      <c r="C59" s="132" t="s">
        <v>72</v>
      </c>
      <c r="D59" s="34"/>
      <c r="E59" s="34"/>
      <c r="F59" s="34"/>
      <c r="G59" s="34"/>
      <c r="H59" s="34"/>
      <c r="I59" s="102"/>
      <c r="J59" s="72">
        <f>J82</f>
        <v>0</v>
      </c>
      <c r="K59" s="34"/>
      <c r="L59" s="37"/>
      <c r="AU59" s="16" t="s">
        <v>103</v>
      </c>
    </row>
    <row r="60" spans="2:47" s="7" customFormat="1" ht="24.95" customHeight="1">
      <c r="B60" s="133"/>
      <c r="C60" s="134"/>
      <c r="D60" s="135" t="s">
        <v>1808</v>
      </c>
      <c r="E60" s="136"/>
      <c r="F60" s="136"/>
      <c r="G60" s="136"/>
      <c r="H60" s="136"/>
      <c r="I60" s="137"/>
      <c r="J60" s="138">
        <f>J83</f>
        <v>0</v>
      </c>
      <c r="K60" s="134"/>
      <c r="L60" s="139"/>
    </row>
    <row r="61" spans="2:47" s="7" customFormat="1" ht="24.95" customHeight="1">
      <c r="B61" s="133"/>
      <c r="C61" s="134"/>
      <c r="D61" s="135" t="s">
        <v>1809</v>
      </c>
      <c r="E61" s="136"/>
      <c r="F61" s="136"/>
      <c r="G61" s="136"/>
      <c r="H61" s="136"/>
      <c r="I61" s="137"/>
      <c r="J61" s="138">
        <f>J93</f>
        <v>0</v>
      </c>
      <c r="K61" s="134"/>
      <c r="L61" s="139"/>
    </row>
    <row r="62" spans="2:47" s="7" customFormat="1" ht="24.95" customHeight="1">
      <c r="B62" s="133"/>
      <c r="C62" s="134"/>
      <c r="D62" s="135" t="s">
        <v>1810</v>
      </c>
      <c r="E62" s="136"/>
      <c r="F62" s="136"/>
      <c r="G62" s="136"/>
      <c r="H62" s="136"/>
      <c r="I62" s="137"/>
      <c r="J62" s="138">
        <f>J104</f>
        <v>0</v>
      </c>
      <c r="K62" s="134"/>
      <c r="L62" s="139"/>
    </row>
    <row r="63" spans="2:47" s="1" customFormat="1" ht="21.75" customHeight="1">
      <c r="B63" s="33"/>
      <c r="C63" s="34"/>
      <c r="D63" s="34"/>
      <c r="E63" s="34"/>
      <c r="F63" s="34"/>
      <c r="G63" s="34"/>
      <c r="H63" s="34"/>
      <c r="I63" s="102"/>
      <c r="J63" s="34"/>
      <c r="K63" s="34"/>
      <c r="L63" s="37"/>
    </row>
    <row r="64" spans="2:47" s="1" customFormat="1" ht="6.95" customHeight="1">
      <c r="B64" s="45"/>
      <c r="C64" s="46"/>
      <c r="D64" s="46"/>
      <c r="E64" s="46"/>
      <c r="F64" s="46"/>
      <c r="G64" s="46"/>
      <c r="H64" s="46"/>
      <c r="I64" s="124"/>
      <c r="J64" s="46"/>
      <c r="K64" s="46"/>
      <c r="L64" s="37"/>
    </row>
    <row r="68" spans="2:12" s="1" customFormat="1" ht="6.95" customHeight="1">
      <c r="B68" s="47"/>
      <c r="C68" s="48"/>
      <c r="D68" s="48"/>
      <c r="E68" s="48"/>
      <c r="F68" s="48"/>
      <c r="G68" s="48"/>
      <c r="H68" s="48"/>
      <c r="I68" s="127"/>
      <c r="J68" s="48"/>
      <c r="K68" s="48"/>
      <c r="L68" s="37"/>
    </row>
    <row r="69" spans="2:12" s="1" customFormat="1" ht="24.95" customHeight="1">
      <c r="B69" s="33"/>
      <c r="C69" s="22" t="s">
        <v>133</v>
      </c>
      <c r="D69" s="34"/>
      <c r="E69" s="34"/>
      <c r="F69" s="34"/>
      <c r="G69" s="34"/>
      <c r="H69" s="34"/>
      <c r="I69" s="102"/>
      <c r="J69" s="34"/>
      <c r="K69" s="34"/>
      <c r="L69" s="37"/>
    </row>
    <row r="70" spans="2:12" s="1" customFormat="1" ht="6.95" customHeight="1">
      <c r="B70" s="33"/>
      <c r="C70" s="34"/>
      <c r="D70" s="34"/>
      <c r="E70" s="34"/>
      <c r="F70" s="34"/>
      <c r="G70" s="34"/>
      <c r="H70" s="34"/>
      <c r="I70" s="102"/>
      <c r="J70" s="34"/>
      <c r="K70" s="34"/>
      <c r="L70" s="37"/>
    </row>
    <row r="71" spans="2:12" s="1" customFormat="1" ht="12" customHeight="1">
      <c r="B71" s="33"/>
      <c r="C71" s="28" t="s">
        <v>16</v>
      </c>
      <c r="D71" s="34"/>
      <c r="E71" s="34"/>
      <c r="F71" s="34"/>
      <c r="G71" s="34"/>
      <c r="H71" s="34"/>
      <c r="I71" s="102"/>
      <c r="J71" s="34"/>
      <c r="K71" s="34"/>
      <c r="L71" s="37"/>
    </row>
    <row r="72" spans="2:12" s="1" customFormat="1" ht="16.5" customHeight="1">
      <c r="B72" s="33"/>
      <c r="C72" s="34"/>
      <c r="D72" s="34"/>
      <c r="E72" s="361" t="str">
        <f>E7</f>
        <v>Rekonstrukce střechy nad pracovištěm revize ve 4.NP VZ I</v>
      </c>
      <c r="F72" s="362"/>
      <c r="G72" s="362"/>
      <c r="H72" s="362"/>
      <c r="I72" s="102"/>
      <c r="J72" s="34"/>
      <c r="K72" s="34"/>
      <c r="L72" s="37"/>
    </row>
    <row r="73" spans="2:12" s="1" customFormat="1" ht="12" customHeight="1">
      <c r="B73" s="33"/>
      <c r="C73" s="28" t="s">
        <v>98</v>
      </c>
      <c r="D73" s="34"/>
      <c r="E73" s="34"/>
      <c r="F73" s="34"/>
      <c r="G73" s="34"/>
      <c r="H73" s="34"/>
      <c r="I73" s="102"/>
      <c r="J73" s="34"/>
      <c r="K73" s="34"/>
      <c r="L73" s="37"/>
    </row>
    <row r="74" spans="2:12" s="1" customFormat="1" ht="16.5" customHeight="1">
      <c r="B74" s="33"/>
      <c r="C74" s="34"/>
      <c r="D74" s="34"/>
      <c r="E74" s="334" t="str">
        <f>E9</f>
        <v>D.04 - Zdravotně technické instalace</v>
      </c>
      <c r="F74" s="333"/>
      <c r="G74" s="333"/>
      <c r="H74" s="333"/>
      <c r="I74" s="102"/>
      <c r="J74" s="34"/>
      <c r="K74" s="34"/>
      <c r="L74" s="37"/>
    </row>
    <row r="75" spans="2:12" s="1" customFormat="1" ht="6.95" customHeight="1">
      <c r="B75" s="33"/>
      <c r="C75" s="34"/>
      <c r="D75" s="34"/>
      <c r="E75" s="34"/>
      <c r="F75" s="34"/>
      <c r="G75" s="34"/>
      <c r="H75" s="34"/>
      <c r="I75" s="102"/>
      <c r="J75" s="34"/>
      <c r="K75" s="34"/>
      <c r="L75" s="37"/>
    </row>
    <row r="76" spans="2:12" s="1" customFormat="1" ht="12" customHeight="1">
      <c r="B76" s="33"/>
      <c r="C76" s="28" t="s">
        <v>21</v>
      </c>
      <c r="D76" s="34"/>
      <c r="E76" s="34"/>
      <c r="F76" s="26" t="str">
        <f>F12</f>
        <v>Růžová 943/6, 110 00 Praha 1</v>
      </c>
      <c r="G76" s="34"/>
      <c r="H76" s="34"/>
      <c r="I76" s="103" t="s">
        <v>23</v>
      </c>
      <c r="J76" s="54" t="str">
        <f>IF(J12="","",J12)</f>
        <v>25. 10. 2019</v>
      </c>
      <c r="K76" s="34"/>
      <c r="L76" s="37"/>
    </row>
    <row r="77" spans="2:12" s="1" customFormat="1" ht="6.95" customHeight="1">
      <c r="B77" s="33"/>
      <c r="C77" s="34"/>
      <c r="D77" s="34"/>
      <c r="E77" s="34"/>
      <c r="F77" s="34"/>
      <c r="G77" s="34"/>
      <c r="H77" s="34"/>
      <c r="I77" s="102"/>
      <c r="J77" s="34"/>
      <c r="K77" s="34"/>
      <c r="L77" s="37"/>
    </row>
    <row r="78" spans="2:12" s="1" customFormat="1" ht="24.95" customHeight="1">
      <c r="B78" s="33"/>
      <c r="C78" s="28" t="s">
        <v>25</v>
      </c>
      <c r="D78" s="34"/>
      <c r="E78" s="34"/>
      <c r="F78" s="26" t="str">
        <f>E15</f>
        <v>STÁTNÍ TISKÁRNA CENIN, Růžová 6, 110 00 Praha 1</v>
      </c>
      <c r="G78" s="34"/>
      <c r="H78" s="34"/>
      <c r="I78" s="103" t="s">
        <v>31</v>
      </c>
      <c r="J78" s="31" t="str">
        <f>E21</f>
        <v>Ing. Zdeněk Sadílek, Krátká 460, 252 62 Horoměřice</v>
      </c>
      <c r="K78" s="34"/>
      <c r="L78" s="37"/>
    </row>
    <row r="79" spans="2:12" s="1" customFormat="1" ht="13.7" customHeight="1">
      <c r="B79" s="33"/>
      <c r="C79" s="28" t="s">
        <v>29</v>
      </c>
      <c r="D79" s="34"/>
      <c r="E79" s="34"/>
      <c r="F79" s="26" t="str">
        <f>IF(E18="","",E18)</f>
        <v>Vyplň údaj</v>
      </c>
      <c r="G79" s="34"/>
      <c r="H79" s="34"/>
      <c r="I79" s="103" t="s">
        <v>36</v>
      </c>
      <c r="J79" s="31" t="str">
        <f>E24</f>
        <v xml:space="preserve"> </v>
      </c>
      <c r="K79" s="34"/>
      <c r="L79" s="37"/>
    </row>
    <row r="80" spans="2:12" s="1" customFormat="1" ht="10.35" customHeight="1">
      <c r="B80" s="33"/>
      <c r="C80" s="34"/>
      <c r="D80" s="34"/>
      <c r="E80" s="34"/>
      <c r="F80" s="34"/>
      <c r="G80" s="34"/>
      <c r="H80" s="34"/>
      <c r="I80" s="102"/>
      <c r="J80" s="34"/>
      <c r="K80" s="34"/>
      <c r="L80" s="37"/>
    </row>
    <row r="81" spans="2:65" s="9" customFormat="1" ht="29.25" customHeight="1">
      <c r="B81" s="147"/>
      <c r="C81" s="148" t="s">
        <v>134</v>
      </c>
      <c r="D81" s="149" t="s">
        <v>59</v>
      </c>
      <c r="E81" s="149" t="s">
        <v>55</v>
      </c>
      <c r="F81" s="149" t="s">
        <v>56</v>
      </c>
      <c r="G81" s="149" t="s">
        <v>135</v>
      </c>
      <c r="H81" s="149" t="s">
        <v>136</v>
      </c>
      <c r="I81" s="150" t="s">
        <v>137</v>
      </c>
      <c r="J81" s="149" t="s">
        <v>102</v>
      </c>
      <c r="K81" s="151" t="s">
        <v>138</v>
      </c>
      <c r="L81" s="152"/>
      <c r="M81" s="63" t="s">
        <v>19</v>
      </c>
      <c r="N81" s="64" t="s">
        <v>44</v>
      </c>
      <c r="O81" s="64" t="s">
        <v>139</v>
      </c>
      <c r="P81" s="64" t="s">
        <v>140</v>
      </c>
      <c r="Q81" s="64" t="s">
        <v>141</v>
      </c>
      <c r="R81" s="64" t="s">
        <v>142</v>
      </c>
      <c r="S81" s="64" t="s">
        <v>143</v>
      </c>
      <c r="T81" s="65" t="s">
        <v>144</v>
      </c>
    </row>
    <row r="82" spans="2:65" s="1" customFormat="1" ht="22.9" customHeight="1">
      <c r="B82" s="33"/>
      <c r="C82" s="70" t="s">
        <v>145</v>
      </c>
      <c r="D82" s="34"/>
      <c r="E82" s="34"/>
      <c r="F82" s="34"/>
      <c r="G82" s="34"/>
      <c r="H82" s="34"/>
      <c r="I82" s="102"/>
      <c r="J82" s="153">
        <f>BK82</f>
        <v>0</v>
      </c>
      <c r="K82" s="34"/>
      <c r="L82" s="37"/>
      <c r="M82" s="66"/>
      <c r="N82" s="67"/>
      <c r="O82" s="67"/>
      <c r="P82" s="154">
        <f>P83+P93+P104</f>
        <v>0</v>
      </c>
      <c r="Q82" s="67"/>
      <c r="R82" s="154">
        <f>R83+R93+R104</f>
        <v>0</v>
      </c>
      <c r="S82" s="67"/>
      <c r="T82" s="155">
        <f>T83+T93+T104</f>
        <v>0</v>
      </c>
      <c r="AT82" s="16" t="s">
        <v>73</v>
      </c>
      <c r="AU82" s="16" t="s">
        <v>103</v>
      </c>
      <c r="BK82" s="156">
        <f>BK83+BK93+BK104</f>
        <v>0</v>
      </c>
    </row>
    <row r="83" spans="2:65" s="10" customFormat="1" ht="25.9" customHeight="1">
      <c r="B83" s="157"/>
      <c r="C83" s="158"/>
      <c r="D83" s="159" t="s">
        <v>73</v>
      </c>
      <c r="E83" s="160" t="s">
        <v>1811</v>
      </c>
      <c r="F83" s="160" t="s">
        <v>1812</v>
      </c>
      <c r="G83" s="158"/>
      <c r="H83" s="158"/>
      <c r="I83" s="161"/>
      <c r="J83" s="162">
        <f>BK83</f>
        <v>0</v>
      </c>
      <c r="K83" s="158"/>
      <c r="L83" s="163"/>
      <c r="M83" s="164"/>
      <c r="N83" s="165"/>
      <c r="O83" s="165"/>
      <c r="P83" s="166">
        <f>SUM(P84:P92)</f>
        <v>0</v>
      </c>
      <c r="Q83" s="165"/>
      <c r="R83" s="166">
        <f>SUM(R84:R92)</f>
        <v>0</v>
      </c>
      <c r="S83" s="165"/>
      <c r="T83" s="167">
        <f>SUM(T84:T92)</f>
        <v>0</v>
      </c>
      <c r="AR83" s="168" t="s">
        <v>84</v>
      </c>
      <c r="AT83" s="169" t="s">
        <v>73</v>
      </c>
      <c r="AU83" s="169" t="s">
        <v>74</v>
      </c>
      <c r="AY83" s="168" t="s">
        <v>148</v>
      </c>
      <c r="BK83" s="170">
        <f>SUM(BK84:BK92)</f>
        <v>0</v>
      </c>
    </row>
    <row r="84" spans="2:65" s="1" customFormat="1" ht="16.5" customHeight="1">
      <c r="B84" s="33"/>
      <c r="C84" s="173" t="s">
        <v>82</v>
      </c>
      <c r="D84" s="173" t="s">
        <v>151</v>
      </c>
      <c r="E84" s="174" t="s">
        <v>1813</v>
      </c>
      <c r="F84" s="175" t="s">
        <v>1814</v>
      </c>
      <c r="G84" s="176" t="s">
        <v>202</v>
      </c>
      <c r="H84" s="177">
        <v>2</v>
      </c>
      <c r="I84" s="178"/>
      <c r="J84" s="179">
        <f t="shared" ref="J84:J92" si="0">ROUND(I84*H84,2)</f>
        <v>0</v>
      </c>
      <c r="K84" s="175" t="s">
        <v>19</v>
      </c>
      <c r="L84" s="37"/>
      <c r="M84" s="180" t="s">
        <v>19</v>
      </c>
      <c r="N84" s="181" t="s">
        <v>45</v>
      </c>
      <c r="O84" s="59"/>
      <c r="P84" s="182">
        <f t="shared" ref="P84:P92" si="1">O84*H84</f>
        <v>0</v>
      </c>
      <c r="Q84" s="182">
        <v>0</v>
      </c>
      <c r="R84" s="182">
        <f t="shared" ref="R84:R92" si="2">Q84*H84</f>
        <v>0</v>
      </c>
      <c r="S84" s="182">
        <v>0</v>
      </c>
      <c r="T84" s="183">
        <f t="shared" ref="T84:T92" si="3">S84*H84</f>
        <v>0</v>
      </c>
      <c r="AR84" s="16" t="s">
        <v>247</v>
      </c>
      <c r="AT84" s="16" t="s">
        <v>151</v>
      </c>
      <c r="AU84" s="16" t="s">
        <v>82</v>
      </c>
      <c r="AY84" s="16" t="s">
        <v>148</v>
      </c>
      <c r="BE84" s="184">
        <f t="shared" ref="BE84:BE92" si="4">IF(N84="základní",J84,0)</f>
        <v>0</v>
      </c>
      <c r="BF84" s="184">
        <f t="shared" ref="BF84:BF92" si="5">IF(N84="snížená",J84,0)</f>
        <v>0</v>
      </c>
      <c r="BG84" s="184">
        <f t="shared" ref="BG84:BG92" si="6">IF(N84="zákl. přenesená",J84,0)</f>
        <v>0</v>
      </c>
      <c r="BH84" s="184">
        <f t="shared" ref="BH84:BH92" si="7">IF(N84="sníž. přenesená",J84,0)</f>
        <v>0</v>
      </c>
      <c r="BI84" s="184">
        <f t="shared" ref="BI84:BI92" si="8">IF(N84="nulová",J84,0)</f>
        <v>0</v>
      </c>
      <c r="BJ84" s="16" t="s">
        <v>82</v>
      </c>
      <c r="BK84" s="184">
        <f t="shared" ref="BK84:BK92" si="9">ROUND(I84*H84,2)</f>
        <v>0</v>
      </c>
      <c r="BL84" s="16" t="s">
        <v>247</v>
      </c>
      <c r="BM84" s="16" t="s">
        <v>84</v>
      </c>
    </row>
    <row r="85" spans="2:65" s="1" customFormat="1" ht="16.5" customHeight="1">
      <c r="B85" s="33"/>
      <c r="C85" s="173" t="s">
        <v>84</v>
      </c>
      <c r="D85" s="173" t="s">
        <v>151</v>
      </c>
      <c r="E85" s="174" t="s">
        <v>1815</v>
      </c>
      <c r="F85" s="175" t="s">
        <v>1816</v>
      </c>
      <c r="G85" s="176" t="s">
        <v>202</v>
      </c>
      <c r="H85" s="177">
        <v>68</v>
      </c>
      <c r="I85" s="178"/>
      <c r="J85" s="179">
        <f t="shared" si="0"/>
        <v>0</v>
      </c>
      <c r="K85" s="175" t="s">
        <v>19</v>
      </c>
      <c r="L85" s="37"/>
      <c r="M85" s="180" t="s">
        <v>19</v>
      </c>
      <c r="N85" s="181" t="s">
        <v>45</v>
      </c>
      <c r="O85" s="59"/>
      <c r="P85" s="182">
        <f t="shared" si="1"/>
        <v>0</v>
      </c>
      <c r="Q85" s="182">
        <v>0</v>
      </c>
      <c r="R85" s="182">
        <f t="shared" si="2"/>
        <v>0</v>
      </c>
      <c r="S85" s="182">
        <v>0</v>
      </c>
      <c r="T85" s="183">
        <f t="shared" si="3"/>
        <v>0</v>
      </c>
      <c r="AR85" s="16" t="s">
        <v>247</v>
      </c>
      <c r="AT85" s="16" t="s">
        <v>151</v>
      </c>
      <c r="AU85" s="16" t="s">
        <v>82</v>
      </c>
      <c r="AY85" s="16" t="s">
        <v>148</v>
      </c>
      <c r="BE85" s="184">
        <f t="shared" si="4"/>
        <v>0</v>
      </c>
      <c r="BF85" s="184">
        <f t="shared" si="5"/>
        <v>0</v>
      </c>
      <c r="BG85" s="184">
        <f t="shared" si="6"/>
        <v>0</v>
      </c>
      <c r="BH85" s="184">
        <f t="shared" si="7"/>
        <v>0</v>
      </c>
      <c r="BI85" s="184">
        <f t="shared" si="8"/>
        <v>0</v>
      </c>
      <c r="BJ85" s="16" t="s">
        <v>82</v>
      </c>
      <c r="BK85" s="184">
        <f t="shared" si="9"/>
        <v>0</v>
      </c>
      <c r="BL85" s="16" t="s">
        <v>247</v>
      </c>
      <c r="BM85" s="16" t="s">
        <v>155</v>
      </c>
    </row>
    <row r="86" spans="2:65" s="1" customFormat="1" ht="16.5" customHeight="1">
      <c r="B86" s="33"/>
      <c r="C86" s="173" t="s">
        <v>149</v>
      </c>
      <c r="D86" s="173" t="s">
        <v>151</v>
      </c>
      <c r="E86" s="174" t="s">
        <v>1817</v>
      </c>
      <c r="F86" s="175" t="s">
        <v>1818</v>
      </c>
      <c r="G86" s="176" t="s">
        <v>202</v>
      </c>
      <c r="H86" s="177">
        <v>68</v>
      </c>
      <c r="I86" s="178"/>
      <c r="J86" s="179">
        <f t="shared" si="0"/>
        <v>0</v>
      </c>
      <c r="K86" s="175" t="s">
        <v>19</v>
      </c>
      <c r="L86" s="37"/>
      <c r="M86" s="180" t="s">
        <v>19</v>
      </c>
      <c r="N86" s="181" t="s">
        <v>45</v>
      </c>
      <c r="O86" s="59"/>
      <c r="P86" s="182">
        <f t="shared" si="1"/>
        <v>0</v>
      </c>
      <c r="Q86" s="182">
        <v>0</v>
      </c>
      <c r="R86" s="182">
        <f t="shared" si="2"/>
        <v>0</v>
      </c>
      <c r="S86" s="182">
        <v>0</v>
      </c>
      <c r="T86" s="183">
        <f t="shared" si="3"/>
        <v>0</v>
      </c>
      <c r="AR86" s="16" t="s">
        <v>247</v>
      </c>
      <c r="AT86" s="16" t="s">
        <v>151</v>
      </c>
      <c r="AU86" s="16" t="s">
        <v>82</v>
      </c>
      <c r="AY86" s="16" t="s">
        <v>148</v>
      </c>
      <c r="BE86" s="184">
        <f t="shared" si="4"/>
        <v>0</v>
      </c>
      <c r="BF86" s="184">
        <f t="shared" si="5"/>
        <v>0</v>
      </c>
      <c r="BG86" s="184">
        <f t="shared" si="6"/>
        <v>0</v>
      </c>
      <c r="BH86" s="184">
        <f t="shared" si="7"/>
        <v>0</v>
      </c>
      <c r="BI86" s="184">
        <f t="shared" si="8"/>
        <v>0</v>
      </c>
      <c r="BJ86" s="16" t="s">
        <v>82</v>
      </c>
      <c r="BK86" s="184">
        <f t="shared" si="9"/>
        <v>0</v>
      </c>
      <c r="BL86" s="16" t="s">
        <v>247</v>
      </c>
      <c r="BM86" s="16" t="s">
        <v>185</v>
      </c>
    </row>
    <row r="87" spans="2:65" s="1" customFormat="1" ht="16.5" customHeight="1">
      <c r="B87" s="33"/>
      <c r="C87" s="173" t="s">
        <v>155</v>
      </c>
      <c r="D87" s="173" t="s">
        <v>151</v>
      </c>
      <c r="E87" s="174" t="s">
        <v>1819</v>
      </c>
      <c r="F87" s="175" t="s">
        <v>1820</v>
      </c>
      <c r="G87" s="176" t="s">
        <v>399</v>
      </c>
      <c r="H87" s="177">
        <v>4</v>
      </c>
      <c r="I87" s="178"/>
      <c r="J87" s="179">
        <f t="shared" si="0"/>
        <v>0</v>
      </c>
      <c r="K87" s="175" t="s">
        <v>19</v>
      </c>
      <c r="L87" s="37"/>
      <c r="M87" s="180" t="s">
        <v>19</v>
      </c>
      <c r="N87" s="181" t="s">
        <v>45</v>
      </c>
      <c r="O87" s="59"/>
      <c r="P87" s="182">
        <f t="shared" si="1"/>
        <v>0</v>
      </c>
      <c r="Q87" s="182">
        <v>0</v>
      </c>
      <c r="R87" s="182">
        <f t="shared" si="2"/>
        <v>0</v>
      </c>
      <c r="S87" s="182">
        <v>0</v>
      </c>
      <c r="T87" s="183">
        <f t="shared" si="3"/>
        <v>0</v>
      </c>
      <c r="AR87" s="16" t="s">
        <v>247</v>
      </c>
      <c r="AT87" s="16" t="s">
        <v>151</v>
      </c>
      <c r="AU87" s="16" t="s">
        <v>82</v>
      </c>
      <c r="AY87" s="16" t="s">
        <v>148</v>
      </c>
      <c r="BE87" s="184">
        <f t="shared" si="4"/>
        <v>0</v>
      </c>
      <c r="BF87" s="184">
        <f t="shared" si="5"/>
        <v>0</v>
      </c>
      <c r="BG87" s="184">
        <f t="shared" si="6"/>
        <v>0</v>
      </c>
      <c r="BH87" s="184">
        <f t="shared" si="7"/>
        <v>0</v>
      </c>
      <c r="BI87" s="184">
        <f t="shared" si="8"/>
        <v>0</v>
      </c>
      <c r="BJ87" s="16" t="s">
        <v>82</v>
      </c>
      <c r="BK87" s="184">
        <f t="shared" si="9"/>
        <v>0</v>
      </c>
      <c r="BL87" s="16" t="s">
        <v>247</v>
      </c>
      <c r="BM87" s="16" t="s">
        <v>199</v>
      </c>
    </row>
    <row r="88" spans="2:65" s="1" customFormat="1" ht="22.5" customHeight="1">
      <c r="B88" s="33"/>
      <c r="C88" s="173" t="s">
        <v>176</v>
      </c>
      <c r="D88" s="173" t="s">
        <v>151</v>
      </c>
      <c r="E88" s="174" t="s">
        <v>1821</v>
      </c>
      <c r="F88" s="175" t="s">
        <v>1822</v>
      </c>
      <c r="G88" s="176" t="s">
        <v>1823</v>
      </c>
      <c r="H88" s="177">
        <v>2</v>
      </c>
      <c r="I88" s="178"/>
      <c r="J88" s="179">
        <f t="shared" si="0"/>
        <v>0</v>
      </c>
      <c r="K88" s="175" t="s">
        <v>19</v>
      </c>
      <c r="L88" s="37"/>
      <c r="M88" s="180" t="s">
        <v>19</v>
      </c>
      <c r="N88" s="181" t="s">
        <v>45</v>
      </c>
      <c r="O88" s="59"/>
      <c r="P88" s="182">
        <f t="shared" si="1"/>
        <v>0</v>
      </c>
      <c r="Q88" s="182">
        <v>0</v>
      </c>
      <c r="R88" s="182">
        <f t="shared" si="2"/>
        <v>0</v>
      </c>
      <c r="S88" s="182">
        <v>0</v>
      </c>
      <c r="T88" s="183">
        <f t="shared" si="3"/>
        <v>0</v>
      </c>
      <c r="AR88" s="16" t="s">
        <v>247</v>
      </c>
      <c r="AT88" s="16" t="s">
        <v>151</v>
      </c>
      <c r="AU88" s="16" t="s">
        <v>82</v>
      </c>
      <c r="AY88" s="16" t="s">
        <v>148</v>
      </c>
      <c r="BE88" s="184">
        <f t="shared" si="4"/>
        <v>0</v>
      </c>
      <c r="BF88" s="184">
        <f t="shared" si="5"/>
        <v>0</v>
      </c>
      <c r="BG88" s="184">
        <f t="shared" si="6"/>
        <v>0</v>
      </c>
      <c r="BH88" s="184">
        <f t="shared" si="7"/>
        <v>0</v>
      </c>
      <c r="BI88" s="184">
        <f t="shared" si="8"/>
        <v>0</v>
      </c>
      <c r="BJ88" s="16" t="s">
        <v>82</v>
      </c>
      <c r="BK88" s="184">
        <f t="shared" si="9"/>
        <v>0</v>
      </c>
      <c r="BL88" s="16" t="s">
        <v>247</v>
      </c>
      <c r="BM88" s="16" t="s">
        <v>213</v>
      </c>
    </row>
    <row r="89" spans="2:65" s="1" customFormat="1" ht="16.5" customHeight="1">
      <c r="B89" s="33"/>
      <c r="C89" s="173" t="s">
        <v>185</v>
      </c>
      <c r="D89" s="173" t="s">
        <v>151</v>
      </c>
      <c r="E89" s="174" t="s">
        <v>1824</v>
      </c>
      <c r="F89" s="175" t="s">
        <v>1825</v>
      </c>
      <c r="G89" s="176" t="s">
        <v>399</v>
      </c>
      <c r="H89" s="177">
        <v>4</v>
      </c>
      <c r="I89" s="178"/>
      <c r="J89" s="179">
        <f t="shared" si="0"/>
        <v>0</v>
      </c>
      <c r="K89" s="175" t="s">
        <v>19</v>
      </c>
      <c r="L89" s="37"/>
      <c r="M89" s="180" t="s">
        <v>19</v>
      </c>
      <c r="N89" s="181" t="s">
        <v>45</v>
      </c>
      <c r="O89" s="59"/>
      <c r="P89" s="182">
        <f t="shared" si="1"/>
        <v>0</v>
      </c>
      <c r="Q89" s="182">
        <v>0</v>
      </c>
      <c r="R89" s="182">
        <f t="shared" si="2"/>
        <v>0</v>
      </c>
      <c r="S89" s="182">
        <v>0</v>
      </c>
      <c r="T89" s="183">
        <f t="shared" si="3"/>
        <v>0</v>
      </c>
      <c r="AR89" s="16" t="s">
        <v>247</v>
      </c>
      <c r="AT89" s="16" t="s">
        <v>151</v>
      </c>
      <c r="AU89" s="16" t="s">
        <v>82</v>
      </c>
      <c r="AY89" s="16" t="s">
        <v>148</v>
      </c>
      <c r="BE89" s="184">
        <f t="shared" si="4"/>
        <v>0</v>
      </c>
      <c r="BF89" s="184">
        <f t="shared" si="5"/>
        <v>0</v>
      </c>
      <c r="BG89" s="184">
        <f t="shared" si="6"/>
        <v>0</v>
      </c>
      <c r="BH89" s="184">
        <f t="shared" si="7"/>
        <v>0</v>
      </c>
      <c r="BI89" s="184">
        <f t="shared" si="8"/>
        <v>0</v>
      </c>
      <c r="BJ89" s="16" t="s">
        <v>82</v>
      </c>
      <c r="BK89" s="184">
        <f t="shared" si="9"/>
        <v>0</v>
      </c>
      <c r="BL89" s="16" t="s">
        <v>247</v>
      </c>
      <c r="BM89" s="16" t="s">
        <v>225</v>
      </c>
    </row>
    <row r="90" spans="2:65" s="1" customFormat="1" ht="16.5" customHeight="1">
      <c r="B90" s="33"/>
      <c r="C90" s="173" t="s">
        <v>192</v>
      </c>
      <c r="D90" s="173" t="s">
        <v>151</v>
      </c>
      <c r="E90" s="174" t="s">
        <v>1826</v>
      </c>
      <c r="F90" s="175" t="s">
        <v>1827</v>
      </c>
      <c r="G90" s="176" t="s">
        <v>1823</v>
      </c>
      <c r="H90" s="177">
        <v>1</v>
      </c>
      <c r="I90" s="178"/>
      <c r="J90" s="179">
        <f t="shared" si="0"/>
        <v>0</v>
      </c>
      <c r="K90" s="175" t="s">
        <v>19</v>
      </c>
      <c r="L90" s="37"/>
      <c r="M90" s="180" t="s">
        <v>19</v>
      </c>
      <c r="N90" s="181" t="s">
        <v>45</v>
      </c>
      <c r="O90" s="59"/>
      <c r="P90" s="182">
        <f t="shared" si="1"/>
        <v>0</v>
      </c>
      <c r="Q90" s="182">
        <v>0</v>
      </c>
      <c r="R90" s="182">
        <f t="shared" si="2"/>
        <v>0</v>
      </c>
      <c r="S90" s="182">
        <v>0</v>
      </c>
      <c r="T90" s="183">
        <f t="shared" si="3"/>
        <v>0</v>
      </c>
      <c r="AR90" s="16" t="s">
        <v>247</v>
      </c>
      <c r="AT90" s="16" t="s">
        <v>151</v>
      </c>
      <c r="AU90" s="16" t="s">
        <v>82</v>
      </c>
      <c r="AY90" s="16" t="s">
        <v>148</v>
      </c>
      <c r="BE90" s="184">
        <f t="shared" si="4"/>
        <v>0</v>
      </c>
      <c r="BF90" s="184">
        <f t="shared" si="5"/>
        <v>0</v>
      </c>
      <c r="BG90" s="184">
        <f t="shared" si="6"/>
        <v>0</v>
      </c>
      <c r="BH90" s="184">
        <f t="shared" si="7"/>
        <v>0</v>
      </c>
      <c r="BI90" s="184">
        <f t="shared" si="8"/>
        <v>0</v>
      </c>
      <c r="BJ90" s="16" t="s">
        <v>82</v>
      </c>
      <c r="BK90" s="184">
        <f t="shared" si="9"/>
        <v>0</v>
      </c>
      <c r="BL90" s="16" t="s">
        <v>247</v>
      </c>
      <c r="BM90" s="16" t="s">
        <v>236</v>
      </c>
    </row>
    <row r="91" spans="2:65" s="1" customFormat="1" ht="16.5" customHeight="1">
      <c r="B91" s="33"/>
      <c r="C91" s="173" t="s">
        <v>199</v>
      </c>
      <c r="D91" s="173" t="s">
        <v>151</v>
      </c>
      <c r="E91" s="174" t="s">
        <v>1828</v>
      </c>
      <c r="F91" s="175" t="s">
        <v>1829</v>
      </c>
      <c r="G91" s="176" t="s">
        <v>1823</v>
      </c>
      <c r="H91" s="177">
        <v>1</v>
      </c>
      <c r="I91" s="178"/>
      <c r="J91" s="179">
        <f t="shared" si="0"/>
        <v>0</v>
      </c>
      <c r="K91" s="175" t="s">
        <v>19</v>
      </c>
      <c r="L91" s="37"/>
      <c r="M91" s="180" t="s">
        <v>19</v>
      </c>
      <c r="N91" s="181" t="s">
        <v>45</v>
      </c>
      <c r="O91" s="59"/>
      <c r="P91" s="182">
        <f t="shared" si="1"/>
        <v>0</v>
      </c>
      <c r="Q91" s="182">
        <v>0</v>
      </c>
      <c r="R91" s="182">
        <f t="shared" si="2"/>
        <v>0</v>
      </c>
      <c r="S91" s="182">
        <v>0</v>
      </c>
      <c r="T91" s="183">
        <f t="shared" si="3"/>
        <v>0</v>
      </c>
      <c r="AR91" s="16" t="s">
        <v>247</v>
      </c>
      <c r="AT91" s="16" t="s">
        <v>151</v>
      </c>
      <c r="AU91" s="16" t="s">
        <v>82</v>
      </c>
      <c r="AY91" s="16" t="s">
        <v>148</v>
      </c>
      <c r="BE91" s="184">
        <f t="shared" si="4"/>
        <v>0</v>
      </c>
      <c r="BF91" s="184">
        <f t="shared" si="5"/>
        <v>0</v>
      </c>
      <c r="BG91" s="184">
        <f t="shared" si="6"/>
        <v>0</v>
      </c>
      <c r="BH91" s="184">
        <f t="shared" si="7"/>
        <v>0</v>
      </c>
      <c r="BI91" s="184">
        <f t="shared" si="8"/>
        <v>0</v>
      </c>
      <c r="BJ91" s="16" t="s">
        <v>82</v>
      </c>
      <c r="BK91" s="184">
        <f t="shared" si="9"/>
        <v>0</v>
      </c>
      <c r="BL91" s="16" t="s">
        <v>247</v>
      </c>
      <c r="BM91" s="16" t="s">
        <v>247</v>
      </c>
    </row>
    <row r="92" spans="2:65" s="1" customFormat="1" ht="16.5" customHeight="1">
      <c r="B92" s="33"/>
      <c r="C92" s="173" t="s">
        <v>206</v>
      </c>
      <c r="D92" s="173" t="s">
        <v>151</v>
      </c>
      <c r="E92" s="174" t="s">
        <v>1830</v>
      </c>
      <c r="F92" s="175" t="s">
        <v>1831</v>
      </c>
      <c r="G92" s="176" t="s">
        <v>188</v>
      </c>
      <c r="H92" s="177">
        <v>0.5</v>
      </c>
      <c r="I92" s="178"/>
      <c r="J92" s="179">
        <f t="shared" si="0"/>
        <v>0</v>
      </c>
      <c r="K92" s="175" t="s">
        <v>19</v>
      </c>
      <c r="L92" s="37"/>
      <c r="M92" s="180" t="s">
        <v>19</v>
      </c>
      <c r="N92" s="181" t="s">
        <v>45</v>
      </c>
      <c r="O92" s="59"/>
      <c r="P92" s="182">
        <f t="shared" si="1"/>
        <v>0</v>
      </c>
      <c r="Q92" s="182">
        <v>0</v>
      </c>
      <c r="R92" s="182">
        <f t="shared" si="2"/>
        <v>0</v>
      </c>
      <c r="S92" s="182">
        <v>0</v>
      </c>
      <c r="T92" s="183">
        <f t="shared" si="3"/>
        <v>0</v>
      </c>
      <c r="AR92" s="16" t="s">
        <v>247</v>
      </c>
      <c r="AT92" s="16" t="s">
        <v>151</v>
      </c>
      <c r="AU92" s="16" t="s">
        <v>82</v>
      </c>
      <c r="AY92" s="16" t="s">
        <v>148</v>
      </c>
      <c r="BE92" s="184">
        <f t="shared" si="4"/>
        <v>0</v>
      </c>
      <c r="BF92" s="184">
        <f t="shared" si="5"/>
        <v>0</v>
      </c>
      <c r="BG92" s="184">
        <f t="shared" si="6"/>
        <v>0</v>
      </c>
      <c r="BH92" s="184">
        <f t="shared" si="7"/>
        <v>0</v>
      </c>
      <c r="BI92" s="184">
        <f t="shared" si="8"/>
        <v>0</v>
      </c>
      <c r="BJ92" s="16" t="s">
        <v>82</v>
      </c>
      <c r="BK92" s="184">
        <f t="shared" si="9"/>
        <v>0</v>
      </c>
      <c r="BL92" s="16" t="s">
        <v>247</v>
      </c>
      <c r="BM92" s="16" t="s">
        <v>259</v>
      </c>
    </row>
    <row r="93" spans="2:65" s="10" customFormat="1" ht="25.9" customHeight="1">
      <c r="B93" s="157"/>
      <c r="C93" s="158"/>
      <c r="D93" s="159" t="s">
        <v>73</v>
      </c>
      <c r="E93" s="160" t="s">
        <v>1832</v>
      </c>
      <c r="F93" s="160" t="s">
        <v>1833</v>
      </c>
      <c r="G93" s="158"/>
      <c r="H93" s="158"/>
      <c r="I93" s="161"/>
      <c r="J93" s="162">
        <f>BK93</f>
        <v>0</v>
      </c>
      <c r="K93" s="158"/>
      <c r="L93" s="163"/>
      <c r="M93" s="164"/>
      <c r="N93" s="165"/>
      <c r="O93" s="165"/>
      <c r="P93" s="166">
        <f>SUM(P94:P103)</f>
        <v>0</v>
      </c>
      <c r="Q93" s="165"/>
      <c r="R93" s="166">
        <f>SUM(R94:R103)</f>
        <v>0</v>
      </c>
      <c r="S93" s="165"/>
      <c r="T93" s="167">
        <f>SUM(T94:T103)</f>
        <v>0</v>
      </c>
      <c r="AR93" s="168" t="s">
        <v>84</v>
      </c>
      <c r="AT93" s="169" t="s">
        <v>73</v>
      </c>
      <c r="AU93" s="169" t="s">
        <v>74</v>
      </c>
      <c r="AY93" s="168" t="s">
        <v>148</v>
      </c>
      <c r="BK93" s="170">
        <f>SUM(BK94:BK103)</f>
        <v>0</v>
      </c>
    </row>
    <row r="94" spans="2:65" s="1" customFormat="1" ht="16.5" customHeight="1">
      <c r="B94" s="33"/>
      <c r="C94" s="173" t="s">
        <v>213</v>
      </c>
      <c r="D94" s="173" t="s">
        <v>151</v>
      </c>
      <c r="E94" s="174" t="s">
        <v>1834</v>
      </c>
      <c r="F94" s="175" t="s">
        <v>1835</v>
      </c>
      <c r="G94" s="176" t="s">
        <v>202</v>
      </c>
      <c r="H94" s="177">
        <v>68</v>
      </c>
      <c r="I94" s="178"/>
      <c r="J94" s="179">
        <f t="shared" ref="J94:J103" si="10">ROUND(I94*H94,2)</f>
        <v>0</v>
      </c>
      <c r="K94" s="175" t="s">
        <v>19</v>
      </c>
      <c r="L94" s="37"/>
      <c r="M94" s="180" t="s">
        <v>19</v>
      </c>
      <c r="N94" s="181" t="s">
        <v>45</v>
      </c>
      <c r="O94" s="59"/>
      <c r="P94" s="182">
        <f t="shared" ref="P94:P103" si="11">O94*H94</f>
        <v>0</v>
      </c>
      <c r="Q94" s="182">
        <v>0</v>
      </c>
      <c r="R94" s="182">
        <f t="shared" ref="R94:R103" si="12">Q94*H94</f>
        <v>0</v>
      </c>
      <c r="S94" s="182">
        <v>0</v>
      </c>
      <c r="T94" s="183">
        <f t="shared" ref="T94:T103" si="13">S94*H94</f>
        <v>0</v>
      </c>
      <c r="AR94" s="16" t="s">
        <v>247</v>
      </c>
      <c r="AT94" s="16" t="s">
        <v>151</v>
      </c>
      <c r="AU94" s="16" t="s">
        <v>82</v>
      </c>
      <c r="AY94" s="16" t="s">
        <v>148</v>
      </c>
      <c r="BE94" s="184">
        <f t="shared" ref="BE94:BE103" si="14">IF(N94="základní",J94,0)</f>
        <v>0</v>
      </c>
      <c r="BF94" s="184">
        <f t="shared" ref="BF94:BF103" si="15">IF(N94="snížená",J94,0)</f>
        <v>0</v>
      </c>
      <c r="BG94" s="184">
        <f t="shared" ref="BG94:BG103" si="16">IF(N94="zákl. přenesená",J94,0)</f>
        <v>0</v>
      </c>
      <c r="BH94" s="184">
        <f t="shared" ref="BH94:BH103" si="17">IF(N94="sníž. přenesená",J94,0)</f>
        <v>0</v>
      </c>
      <c r="BI94" s="184">
        <f t="shared" ref="BI94:BI103" si="18">IF(N94="nulová",J94,0)</f>
        <v>0</v>
      </c>
      <c r="BJ94" s="16" t="s">
        <v>82</v>
      </c>
      <c r="BK94" s="184">
        <f t="shared" ref="BK94:BK103" si="19">ROUND(I94*H94,2)</f>
        <v>0</v>
      </c>
      <c r="BL94" s="16" t="s">
        <v>247</v>
      </c>
      <c r="BM94" s="16" t="s">
        <v>276</v>
      </c>
    </row>
    <row r="95" spans="2:65" s="1" customFormat="1" ht="16.5" customHeight="1">
      <c r="B95" s="33"/>
      <c r="C95" s="173" t="s">
        <v>220</v>
      </c>
      <c r="D95" s="173" t="s">
        <v>151</v>
      </c>
      <c r="E95" s="174" t="s">
        <v>1836</v>
      </c>
      <c r="F95" s="175" t="s">
        <v>1837</v>
      </c>
      <c r="G95" s="176" t="s">
        <v>202</v>
      </c>
      <c r="H95" s="177">
        <v>68</v>
      </c>
      <c r="I95" s="178"/>
      <c r="J95" s="179">
        <f t="shared" si="10"/>
        <v>0</v>
      </c>
      <c r="K95" s="175" t="s">
        <v>19</v>
      </c>
      <c r="L95" s="37"/>
      <c r="M95" s="180" t="s">
        <v>19</v>
      </c>
      <c r="N95" s="181" t="s">
        <v>45</v>
      </c>
      <c r="O95" s="59"/>
      <c r="P95" s="182">
        <f t="shared" si="11"/>
        <v>0</v>
      </c>
      <c r="Q95" s="182">
        <v>0</v>
      </c>
      <c r="R95" s="182">
        <f t="shared" si="12"/>
        <v>0</v>
      </c>
      <c r="S95" s="182">
        <v>0</v>
      </c>
      <c r="T95" s="183">
        <f t="shared" si="13"/>
        <v>0</v>
      </c>
      <c r="AR95" s="16" t="s">
        <v>247</v>
      </c>
      <c r="AT95" s="16" t="s">
        <v>151</v>
      </c>
      <c r="AU95" s="16" t="s">
        <v>82</v>
      </c>
      <c r="AY95" s="16" t="s">
        <v>148</v>
      </c>
      <c r="BE95" s="184">
        <f t="shared" si="14"/>
        <v>0</v>
      </c>
      <c r="BF95" s="184">
        <f t="shared" si="15"/>
        <v>0</v>
      </c>
      <c r="BG95" s="184">
        <f t="shared" si="16"/>
        <v>0</v>
      </c>
      <c r="BH95" s="184">
        <f t="shared" si="17"/>
        <v>0</v>
      </c>
      <c r="BI95" s="184">
        <f t="shared" si="18"/>
        <v>0</v>
      </c>
      <c r="BJ95" s="16" t="s">
        <v>82</v>
      </c>
      <c r="BK95" s="184">
        <f t="shared" si="19"/>
        <v>0</v>
      </c>
      <c r="BL95" s="16" t="s">
        <v>247</v>
      </c>
      <c r="BM95" s="16" t="s">
        <v>317</v>
      </c>
    </row>
    <row r="96" spans="2:65" s="1" customFormat="1" ht="16.5" customHeight="1">
      <c r="B96" s="33"/>
      <c r="C96" s="173" t="s">
        <v>225</v>
      </c>
      <c r="D96" s="173" t="s">
        <v>151</v>
      </c>
      <c r="E96" s="174" t="s">
        <v>1838</v>
      </c>
      <c r="F96" s="175" t="s">
        <v>1839</v>
      </c>
      <c r="G96" s="176" t="s">
        <v>399</v>
      </c>
      <c r="H96" s="177">
        <v>8</v>
      </c>
      <c r="I96" s="178"/>
      <c r="J96" s="179">
        <f t="shared" si="10"/>
        <v>0</v>
      </c>
      <c r="K96" s="175" t="s">
        <v>19</v>
      </c>
      <c r="L96" s="37"/>
      <c r="M96" s="180" t="s">
        <v>19</v>
      </c>
      <c r="N96" s="181" t="s">
        <v>45</v>
      </c>
      <c r="O96" s="59"/>
      <c r="P96" s="182">
        <f t="shared" si="11"/>
        <v>0</v>
      </c>
      <c r="Q96" s="182">
        <v>0</v>
      </c>
      <c r="R96" s="182">
        <f t="shared" si="12"/>
        <v>0</v>
      </c>
      <c r="S96" s="182">
        <v>0</v>
      </c>
      <c r="T96" s="183">
        <f t="shared" si="13"/>
        <v>0</v>
      </c>
      <c r="AR96" s="16" t="s">
        <v>247</v>
      </c>
      <c r="AT96" s="16" t="s">
        <v>151</v>
      </c>
      <c r="AU96" s="16" t="s">
        <v>82</v>
      </c>
      <c r="AY96" s="16" t="s">
        <v>148</v>
      </c>
      <c r="BE96" s="184">
        <f t="shared" si="14"/>
        <v>0</v>
      </c>
      <c r="BF96" s="184">
        <f t="shared" si="15"/>
        <v>0</v>
      </c>
      <c r="BG96" s="184">
        <f t="shared" si="16"/>
        <v>0</v>
      </c>
      <c r="BH96" s="184">
        <f t="shared" si="17"/>
        <v>0</v>
      </c>
      <c r="BI96" s="184">
        <f t="shared" si="18"/>
        <v>0</v>
      </c>
      <c r="BJ96" s="16" t="s">
        <v>82</v>
      </c>
      <c r="BK96" s="184">
        <f t="shared" si="19"/>
        <v>0</v>
      </c>
      <c r="BL96" s="16" t="s">
        <v>247</v>
      </c>
      <c r="BM96" s="16" t="s">
        <v>330</v>
      </c>
    </row>
    <row r="97" spans="2:65" s="1" customFormat="1" ht="16.5" customHeight="1">
      <c r="B97" s="33"/>
      <c r="C97" s="173" t="s">
        <v>232</v>
      </c>
      <c r="D97" s="173" t="s">
        <v>151</v>
      </c>
      <c r="E97" s="174" t="s">
        <v>1840</v>
      </c>
      <c r="F97" s="175" t="s">
        <v>1841</v>
      </c>
      <c r="G97" s="176" t="s">
        <v>399</v>
      </c>
      <c r="H97" s="177">
        <v>1</v>
      </c>
      <c r="I97" s="178"/>
      <c r="J97" s="179">
        <f t="shared" si="10"/>
        <v>0</v>
      </c>
      <c r="K97" s="175" t="s">
        <v>19</v>
      </c>
      <c r="L97" s="37"/>
      <c r="M97" s="180" t="s">
        <v>19</v>
      </c>
      <c r="N97" s="181" t="s">
        <v>45</v>
      </c>
      <c r="O97" s="59"/>
      <c r="P97" s="182">
        <f t="shared" si="11"/>
        <v>0</v>
      </c>
      <c r="Q97" s="182">
        <v>0</v>
      </c>
      <c r="R97" s="182">
        <f t="shared" si="12"/>
        <v>0</v>
      </c>
      <c r="S97" s="182">
        <v>0</v>
      </c>
      <c r="T97" s="183">
        <f t="shared" si="13"/>
        <v>0</v>
      </c>
      <c r="AR97" s="16" t="s">
        <v>247</v>
      </c>
      <c r="AT97" s="16" t="s">
        <v>151</v>
      </c>
      <c r="AU97" s="16" t="s">
        <v>82</v>
      </c>
      <c r="AY97" s="16" t="s">
        <v>148</v>
      </c>
      <c r="BE97" s="184">
        <f t="shared" si="14"/>
        <v>0</v>
      </c>
      <c r="BF97" s="184">
        <f t="shared" si="15"/>
        <v>0</v>
      </c>
      <c r="BG97" s="184">
        <f t="shared" si="16"/>
        <v>0</v>
      </c>
      <c r="BH97" s="184">
        <f t="shared" si="17"/>
        <v>0</v>
      </c>
      <c r="BI97" s="184">
        <f t="shared" si="18"/>
        <v>0</v>
      </c>
      <c r="BJ97" s="16" t="s">
        <v>82</v>
      </c>
      <c r="BK97" s="184">
        <f t="shared" si="19"/>
        <v>0</v>
      </c>
      <c r="BL97" s="16" t="s">
        <v>247</v>
      </c>
      <c r="BM97" s="16" t="s">
        <v>345</v>
      </c>
    </row>
    <row r="98" spans="2:65" s="1" customFormat="1" ht="16.5" customHeight="1">
      <c r="B98" s="33"/>
      <c r="C98" s="173" t="s">
        <v>236</v>
      </c>
      <c r="D98" s="173" t="s">
        <v>151</v>
      </c>
      <c r="E98" s="174" t="s">
        <v>1842</v>
      </c>
      <c r="F98" s="175" t="s">
        <v>1843</v>
      </c>
      <c r="G98" s="176" t="s">
        <v>399</v>
      </c>
      <c r="H98" s="177">
        <v>1</v>
      </c>
      <c r="I98" s="178"/>
      <c r="J98" s="179">
        <f t="shared" si="10"/>
        <v>0</v>
      </c>
      <c r="K98" s="175" t="s">
        <v>19</v>
      </c>
      <c r="L98" s="37"/>
      <c r="M98" s="180" t="s">
        <v>19</v>
      </c>
      <c r="N98" s="181" t="s">
        <v>45</v>
      </c>
      <c r="O98" s="59"/>
      <c r="P98" s="182">
        <f t="shared" si="11"/>
        <v>0</v>
      </c>
      <c r="Q98" s="182">
        <v>0</v>
      </c>
      <c r="R98" s="182">
        <f t="shared" si="12"/>
        <v>0</v>
      </c>
      <c r="S98" s="182">
        <v>0</v>
      </c>
      <c r="T98" s="183">
        <f t="shared" si="13"/>
        <v>0</v>
      </c>
      <c r="AR98" s="16" t="s">
        <v>247</v>
      </c>
      <c r="AT98" s="16" t="s">
        <v>151</v>
      </c>
      <c r="AU98" s="16" t="s">
        <v>82</v>
      </c>
      <c r="AY98" s="16" t="s">
        <v>148</v>
      </c>
      <c r="BE98" s="184">
        <f t="shared" si="14"/>
        <v>0</v>
      </c>
      <c r="BF98" s="184">
        <f t="shared" si="15"/>
        <v>0</v>
      </c>
      <c r="BG98" s="184">
        <f t="shared" si="16"/>
        <v>0</v>
      </c>
      <c r="BH98" s="184">
        <f t="shared" si="17"/>
        <v>0</v>
      </c>
      <c r="BI98" s="184">
        <f t="shared" si="18"/>
        <v>0</v>
      </c>
      <c r="BJ98" s="16" t="s">
        <v>82</v>
      </c>
      <c r="BK98" s="184">
        <f t="shared" si="19"/>
        <v>0</v>
      </c>
      <c r="BL98" s="16" t="s">
        <v>247</v>
      </c>
      <c r="BM98" s="16" t="s">
        <v>357</v>
      </c>
    </row>
    <row r="99" spans="2:65" s="1" customFormat="1" ht="16.5" customHeight="1">
      <c r="B99" s="33"/>
      <c r="C99" s="173" t="s">
        <v>8</v>
      </c>
      <c r="D99" s="173" t="s">
        <v>151</v>
      </c>
      <c r="E99" s="174" t="s">
        <v>1844</v>
      </c>
      <c r="F99" s="175" t="s">
        <v>1845</v>
      </c>
      <c r="G99" s="176" t="s">
        <v>1823</v>
      </c>
      <c r="H99" s="177">
        <v>1</v>
      </c>
      <c r="I99" s="178"/>
      <c r="J99" s="179">
        <f t="shared" si="10"/>
        <v>0</v>
      </c>
      <c r="K99" s="175" t="s">
        <v>19</v>
      </c>
      <c r="L99" s="37"/>
      <c r="M99" s="180" t="s">
        <v>19</v>
      </c>
      <c r="N99" s="181" t="s">
        <v>45</v>
      </c>
      <c r="O99" s="59"/>
      <c r="P99" s="182">
        <f t="shared" si="11"/>
        <v>0</v>
      </c>
      <c r="Q99" s="182">
        <v>0</v>
      </c>
      <c r="R99" s="182">
        <f t="shared" si="12"/>
        <v>0</v>
      </c>
      <c r="S99" s="182">
        <v>0</v>
      </c>
      <c r="T99" s="183">
        <f t="shared" si="13"/>
        <v>0</v>
      </c>
      <c r="AR99" s="16" t="s">
        <v>247</v>
      </c>
      <c r="AT99" s="16" t="s">
        <v>151</v>
      </c>
      <c r="AU99" s="16" t="s">
        <v>82</v>
      </c>
      <c r="AY99" s="16" t="s">
        <v>148</v>
      </c>
      <c r="BE99" s="184">
        <f t="shared" si="14"/>
        <v>0</v>
      </c>
      <c r="BF99" s="184">
        <f t="shared" si="15"/>
        <v>0</v>
      </c>
      <c r="BG99" s="184">
        <f t="shared" si="16"/>
        <v>0</v>
      </c>
      <c r="BH99" s="184">
        <f t="shared" si="17"/>
        <v>0</v>
      </c>
      <c r="BI99" s="184">
        <f t="shared" si="18"/>
        <v>0</v>
      </c>
      <c r="BJ99" s="16" t="s">
        <v>82</v>
      </c>
      <c r="BK99" s="184">
        <f t="shared" si="19"/>
        <v>0</v>
      </c>
      <c r="BL99" s="16" t="s">
        <v>247</v>
      </c>
      <c r="BM99" s="16" t="s">
        <v>366</v>
      </c>
    </row>
    <row r="100" spans="2:65" s="1" customFormat="1" ht="16.5" customHeight="1">
      <c r="B100" s="33"/>
      <c r="C100" s="173" t="s">
        <v>247</v>
      </c>
      <c r="D100" s="173" t="s">
        <v>151</v>
      </c>
      <c r="E100" s="174" t="s">
        <v>1846</v>
      </c>
      <c r="F100" s="175" t="s">
        <v>1847</v>
      </c>
      <c r="G100" s="176" t="s">
        <v>399</v>
      </c>
      <c r="H100" s="177">
        <v>2</v>
      </c>
      <c r="I100" s="178"/>
      <c r="J100" s="179">
        <f t="shared" si="10"/>
        <v>0</v>
      </c>
      <c r="K100" s="175" t="s">
        <v>19</v>
      </c>
      <c r="L100" s="37"/>
      <c r="M100" s="180" t="s">
        <v>19</v>
      </c>
      <c r="N100" s="181" t="s">
        <v>45</v>
      </c>
      <c r="O100" s="59"/>
      <c r="P100" s="182">
        <f t="shared" si="11"/>
        <v>0</v>
      </c>
      <c r="Q100" s="182">
        <v>0</v>
      </c>
      <c r="R100" s="182">
        <f t="shared" si="12"/>
        <v>0</v>
      </c>
      <c r="S100" s="182">
        <v>0</v>
      </c>
      <c r="T100" s="183">
        <f t="shared" si="13"/>
        <v>0</v>
      </c>
      <c r="AR100" s="16" t="s">
        <v>247</v>
      </c>
      <c r="AT100" s="16" t="s">
        <v>151</v>
      </c>
      <c r="AU100" s="16" t="s">
        <v>82</v>
      </c>
      <c r="AY100" s="16" t="s">
        <v>148</v>
      </c>
      <c r="BE100" s="184">
        <f t="shared" si="14"/>
        <v>0</v>
      </c>
      <c r="BF100" s="184">
        <f t="shared" si="15"/>
        <v>0</v>
      </c>
      <c r="BG100" s="184">
        <f t="shared" si="16"/>
        <v>0</v>
      </c>
      <c r="BH100" s="184">
        <f t="shared" si="17"/>
        <v>0</v>
      </c>
      <c r="BI100" s="184">
        <f t="shared" si="18"/>
        <v>0</v>
      </c>
      <c r="BJ100" s="16" t="s">
        <v>82</v>
      </c>
      <c r="BK100" s="184">
        <f t="shared" si="19"/>
        <v>0</v>
      </c>
      <c r="BL100" s="16" t="s">
        <v>247</v>
      </c>
      <c r="BM100" s="16" t="s">
        <v>382</v>
      </c>
    </row>
    <row r="101" spans="2:65" s="1" customFormat="1" ht="16.5" customHeight="1">
      <c r="B101" s="33"/>
      <c r="C101" s="173" t="s">
        <v>254</v>
      </c>
      <c r="D101" s="173" t="s">
        <v>151</v>
      </c>
      <c r="E101" s="174" t="s">
        <v>1848</v>
      </c>
      <c r="F101" s="175" t="s">
        <v>1849</v>
      </c>
      <c r="G101" s="176" t="s">
        <v>202</v>
      </c>
      <c r="H101" s="177">
        <v>68</v>
      </c>
      <c r="I101" s="178"/>
      <c r="J101" s="179">
        <f t="shared" si="10"/>
        <v>0</v>
      </c>
      <c r="K101" s="175" t="s">
        <v>19</v>
      </c>
      <c r="L101" s="37"/>
      <c r="M101" s="180" t="s">
        <v>19</v>
      </c>
      <c r="N101" s="181" t="s">
        <v>45</v>
      </c>
      <c r="O101" s="59"/>
      <c r="P101" s="182">
        <f t="shared" si="11"/>
        <v>0</v>
      </c>
      <c r="Q101" s="182">
        <v>0</v>
      </c>
      <c r="R101" s="182">
        <f t="shared" si="12"/>
        <v>0</v>
      </c>
      <c r="S101" s="182">
        <v>0</v>
      </c>
      <c r="T101" s="183">
        <f t="shared" si="13"/>
        <v>0</v>
      </c>
      <c r="AR101" s="16" t="s">
        <v>247</v>
      </c>
      <c r="AT101" s="16" t="s">
        <v>151</v>
      </c>
      <c r="AU101" s="16" t="s">
        <v>82</v>
      </c>
      <c r="AY101" s="16" t="s">
        <v>148</v>
      </c>
      <c r="BE101" s="184">
        <f t="shared" si="14"/>
        <v>0</v>
      </c>
      <c r="BF101" s="184">
        <f t="shared" si="15"/>
        <v>0</v>
      </c>
      <c r="BG101" s="184">
        <f t="shared" si="16"/>
        <v>0</v>
      </c>
      <c r="BH101" s="184">
        <f t="shared" si="17"/>
        <v>0</v>
      </c>
      <c r="BI101" s="184">
        <f t="shared" si="18"/>
        <v>0</v>
      </c>
      <c r="BJ101" s="16" t="s">
        <v>82</v>
      </c>
      <c r="BK101" s="184">
        <f t="shared" si="19"/>
        <v>0</v>
      </c>
      <c r="BL101" s="16" t="s">
        <v>247</v>
      </c>
      <c r="BM101" s="16" t="s">
        <v>392</v>
      </c>
    </row>
    <row r="102" spans="2:65" s="1" customFormat="1" ht="16.5" customHeight="1">
      <c r="B102" s="33"/>
      <c r="C102" s="173" t="s">
        <v>259</v>
      </c>
      <c r="D102" s="173" t="s">
        <v>151</v>
      </c>
      <c r="E102" s="174" t="s">
        <v>1850</v>
      </c>
      <c r="F102" s="175" t="s">
        <v>1851</v>
      </c>
      <c r="G102" s="176" t="s">
        <v>202</v>
      </c>
      <c r="H102" s="177">
        <v>68</v>
      </c>
      <c r="I102" s="178"/>
      <c r="J102" s="179">
        <f t="shared" si="10"/>
        <v>0</v>
      </c>
      <c r="K102" s="175" t="s">
        <v>19</v>
      </c>
      <c r="L102" s="37"/>
      <c r="M102" s="180" t="s">
        <v>19</v>
      </c>
      <c r="N102" s="181" t="s">
        <v>45</v>
      </c>
      <c r="O102" s="59"/>
      <c r="P102" s="182">
        <f t="shared" si="11"/>
        <v>0</v>
      </c>
      <c r="Q102" s="182">
        <v>0</v>
      </c>
      <c r="R102" s="182">
        <f t="shared" si="12"/>
        <v>0</v>
      </c>
      <c r="S102" s="182">
        <v>0</v>
      </c>
      <c r="T102" s="183">
        <f t="shared" si="13"/>
        <v>0</v>
      </c>
      <c r="AR102" s="16" t="s">
        <v>247</v>
      </c>
      <c r="AT102" s="16" t="s">
        <v>151</v>
      </c>
      <c r="AU102" s="16" t="s">
        <v>82</v>
      </c>
      <c r="AY102" s="16" t="s">
        <v>148</v>
      </c>
      <c r="BE102" s="184">
        <f t="shared" si="14"/>
        <v>0</v>
      </c>
      <c r="BF102" s="184">
        <f t="shared" si="15"/>
        <v>0</v>
      </c>
      <c r="BG102" s="184">
        <f t="shared" si="16"/>
        <v>0</v>
      </c>
      <c r="BH102" s="184">
        <f t="shared" si="17"/>
        <v>0</v>
      </c>
      <c r="BI102" s="184">
        <f t="shared" si="18"/>
        <v>0</v>
      </c>
      <c r="BJ102" s="16" t="s">
        <v>82</v>
      </c>
      <c r="BK102" s="184">
        <f t="shared" si="19"/>
        <v>0</v>
      </c>
      <c r="BL102" s="16" t="s">
        <v>247</v>
      </c>
      <c r="BM102" s="16" t="s">
        <v>401</v>
      </c>
    </row>
    <row r="103" spans="2:65" s="1" customFormat="1" ht="16.5" customHeight="1">
      <c r="B103" s="33"/>
      <c r="C103" s="173" t="s">
        <v>266</v>
      </c>
      <c r="D103" s="173" t="s">
        <v>151</v>
      </c>
      <c r="E103" s="174" t="s">
        <v>1852</v>
      </c>
      <c r="F103" s="175" t="s">
        <v>1853</v>
      </c>
      <c r="G103" s="176" t="s">
        <v>188</v>
      </c>
      <c r="H103" s="177">
        <v>0.3</v>
      </c>
      <c r="I103" s="178"/>
      <c r="J103" s="179">
        <f t="shared" si="10"/>
        <v>0</v>
      </c>
      <c r="K103" s="175" t="s">
        <v>19</v>
      </c>
      <c r="L103" s="37"/>
      <c r="M103" s="180" t="s">
        <v>19</v>
      </c>
      <c r="N103" s="181" t="s">
        <v>45</v>
      </c>
      <c r="O103" s="59"/>
      <c r="P103" s="182">
        <f t="shared" si="11"/>
        <v>0</v>
      </c>
      <c r="Q103" s="182">
        <v>0</v>
      </c>
      <c r="R103" s="182">
        <f t="shared" si="12"/>
        <v>0</v>
      </c>
      <c r="S103" s="182">
        <v>0</v>
      </c>
      <c r="T103" s="183">
        <f t="shared" si="13"/>
        <v>0</v>
      </c>
      <c r="AR103" s="16" t="s">
        <v>247</v>
      </c>
      <c r="AT103" s="16" t="s">
        <v>151</v>
      </c>
      <c r="AU103" s="16" t="s">
        <v>82</v>
      </c>
      <c r="AY103" s="16" t="s">
        <v>148</v>
      </c>
      <c r="BE103" s="184">
        <f t="shared" si="14"/>
        <v>0</v>
      </c>
      <c r="BF103" s="184">
        <f t="shared" si="15"/>
        <v>0</v>
      </c>
      <c r="BG103" s="184">
        <f t="shared" si="16"/>
        <v>0</v>
      </c>
      <c r="BH103" s="184">
        <f t="shared" si="17"/>
        <v>0</v>
      </c>
      <c r="BI103" s="184">
        <f t="shared" si="18"/>
        <v>0</v>
      </c>
      <c r="BJ103" s="16" t="s">
        <v>82</v>
      </c>
      <c r="BK103" s="184">
        <f t="shared" si="19"/>
        <v>0</v>
      </c>
      <c r="BL103" s="16" t="s">
        <v>247</v>
      </c>
      <c r="BM103" s="16" t="s">
        <v>410</v>
      </c>
    </row>
    <row r="104" spans="2:65" s="10" customFormat="1" ht="25.9" customHeight="1">
      <c r="B104" s="157"/>
      <c r="C104" s="158"/>
      <c r="D104" s="159" t="s">
        <v>73</v>
      </c>
      <c r="E104" s="160" t="s">
        <v>1854</v>
      </c>
      <c r="F104" s="160" t="s">
        <v>1855</v>
      </c>
      <c r="G104" s="158"/>
      <c r="H104" s="158"/>
      <c r="I104" s="161"/>
      <c r="J104" s="162">
        <f>BK104</f>
        <v>0</v>
      </c>
      <c r="K104" s="158"/>
      <c r="L104" s="163"/>
      <c r="M104" s="164"/>
      <c r="N104" s="165"/>
      <c r="O104" s="165"/>
      <c r="P104" s="166">
        <f>P105</f>
        <v>0</v>
      </c>
      <c r="Q104" s="165"/>
      <c r="R104" s="166">
        <f>R105</f>
        <v>0</v>
      </c>
      <c r="S104" s="165"/>
      <c r="T104" s="167">
        <f>T105</f>
        <v>0</v>
      </c>
      <c r="AR104" s="168" t="s">
        <v>84</v>
      </c>
      <c r="AT104" s="169" t="s">
        <v>73</v>
      </c>
      <c r="AU104" s="169" t="s">
        <v>74</v>
      </c>
      <c r="AY104" s="168" t="s">
        <v>148</v>
      </c>
      <c r="BK104" s="170">
        <f>BK105</f>
        <v>0</v>
      </c>
    </row>
    <row r="105" spans="2:65" s="1" customFormat="1" ht="16.5" customHeight="1">
      <c r="B105" s="33"/>
      <c r="C105" s="173" t="s">
        <v>276</v>
      </c>
      <c r="D105" s="173" t="s">
        <v>151</v>
      </c>
      <c r="E105" s="174" t="s">
        <v>1856</v>
      </c>
      <c r="F105" s="175" t="s">
        <v>1857</v>
      </c>
      <c r="G105" s="176" t="s">
        <v>1823</v>
      </c>
      <c r="H105" s="177">
        <v>1</v>
      </c>
      <c r="I105" s="178"/>
      <c r="J105" s="179">
        <f>ROUND(I105*H105,2)</f>
        <v>0</v>
      </c>
      <c r="K105" s="175" t="s">
        <v>19</v>
      </c>
      <c r="L105" s="37"/>
      <c r="M105" s="233" t="s">
        <v>19</v>
      </c>
      <c r="N105" s="234" t="s">
        <v>45</v>
      </c>
      <c r="O105" s="231"/>
      <c r="P105" s="235">
        <f>O105*H105</f>
        <v>0</v>
      </c>
      <c r="Q105" s="235">
        <v>0</v>
      </c>
      <c r="R105" s="235">
        <f>Q105*H105</f>
        <v>0</v>
      </c>
      <c r="S105" s="235">
        <v>0</v>
      </c>
      <c r="T105" s="236">
        <f>S105*H105</f>
        <v>0</v>
      </c>
      <c r="AR105" s="16" t="s">
        <v>247</v>
      </c>
      <c r="AT105" s="16" t="s">
        <v>151</v>
      </c>
      <c r="AU105" s="16" t="s">
        <v>82</v>
      </c>
      <c r="AY105" s="16" t="s">
        <v>148</v>
      </c>
      <c r="BE105" s="184">
        <f>IF(N105="základní",J105,0)</f>
        <v>0</v>
      </c>
      <c r="BF105" s="184">
        <f>IF(N105="snížená",J105,0)</f>
        <v>0</v>
      </c>
      <c r="BG105" s="184">
        <f>IF(N105="zákl. přenesená",J105,0)</f>
        <v>0</v>
      </c>
      <c r="BH105" s="184">
        <f>IF(N105="sníž. přenesená",J105,0)</f>
        <v>0</v>
      </c>
      <c r="BI105" s="184">
        <f>IF(N105="nulová",J105,0)</f>
        <v>0</v>
      </c>
      <c r="BJ105" s="16" t="s">
        <v>82</v>
      </c>
      <c r="BK105" s="184">
        <f>ROUND(I105*H105,2)</f>
        <v>0</v>
      </c>
      <c r="BL105" s="16" t="s">
        <v>247</v>
      </c>
      <c r="BM105" s="16" t="s">
        <v>419</v>
      </c>
    </row>
    <row r="106" spans="2:65" s="1" customFormat="1" ht="6.95" customHeight="1">
      <c r="B106" s="45"/>
      <c r="C106" s="46"/>
      <c r="D106" s="46"/>
      <c r="E106" s="46"/>
      <c r="F106" s="46"/>
      <c r="G106" s="46"/>
      <c r="H106" s="46"/>
      <c r="I106" s="124"/>
      <c r="J106" s="46"/>
      <c r="K106" s="46"/>
      <c r="L106" s="37"/>
    </row>
  </sheetData>
  <sheetProtection algorithmName="SHA-512" hashValue="RvN1XCymPogKUOFz4+b8pPw4sEinsb6eTiSeFFEZSvrBiF5aNLroGm3tNDATn2TSFCCHEnLWsUC1jqVHNWEBvg==" saltValue="GUKzqtYu93RFoTZzezPEKZy5T5eaO+UPduvf1G6cVVCxHf3gCE1luvKrIRT7nv2TaM9LN42ZBZi3Yq1HFcUI5Q==" spinCount="100000" sheet="1" objects="1" scenarios="1" formatColumns="0" formatRows="0" autoFilter="0"/>
  <autoFilter ref="C81:K105" xr:uid="{00000000-0009-0000-0000-000002000000}"/>
  <mergeCells count="9">
    <mergeCell ref="E50:H50"/>
    <mergeCell ref="E72:H72"/>
    <mergeCell ref="E74:H74"/>
    <mergeCell ref="L2:V2"/>
    <mergeCell ref="E7:H7"/>
    <mergeCell ref="E9:H9"/>
    <mergeCell ref="E18:H18"/>
    <mergeCell ref="E27:H27"/>
    <mergeCell ref="E48:H48"/>
  </mergeCells>
  <pageMargins left="0.39370078740157483" right="0.39370078740157483" top="0.39370078740157483" bottom="0.39370078740157483" header="0" footer="0"/>
  <pageSetup paperSize="9" scale="88" fitToHeight="100" orientation="landscape"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BM224"/>
  <sheetViews>
    <sheetView showGridLines="0" workbookViewId="0"/>
  </sheetViews>
  <sheetFormatPr defaultRowHeight="1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style="96" customWidth="1"/>
    <col min="10" max="10" width="23.5" customWidth="1"/>
    <col min="11" max="11" width="15.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325"/>
      <c r="M2" s="325"/>
      <c r="N2" s="325"/>
      <c r="O2" s="325"/>
      <c r="P2" s="325"/>
      <c r="Q2" s="325"/>
      <c r="R2" s="325"/>
      <c r="S2" s="325"/>
      <c r="T2" s="325"/>
      <c r="U2" s="325"/>
      <c r="V2" s="325"/>
      <c r="AT2" s="16" t="s">
        <v>90</v>
      </c>
    </row>
    <row r="3" spans="2:46" ht="6.95" customHeight="1">
      <c r="B3" s="97"/>
      <c r="C3" s="98"/>
      <c r="D3" s="98"/>
      <c r="E3" s="98"/>
      <c r="F3" s="98"/>
      <c r="G3" s="98"/>
      <c r="H3" s="98"/>
      <c r="I3" s="99"/>
      <c r="J3" s="98"/>
      <c r="K3" s="98"/>
      <c r="L3" s="19"/>
      <c r="AT3" s="16" t="s">
        <v>84</v>
      </c>
    </row>
    <row r="4" spans="2:46" ht="24.95" customHeight="1">
      <c r="B4" s="19"/>
      <c r="D4" s="100" t="s">
        <v>97</v>
      </c>
      <c r="L4" s="19"/>
      <c r="M4" s="23" t="s">
        <v>10</v>
      </c>
      <c r="AT4" s="16" t="s">
        <v>4</v>
      </c>
    </row>
    <row r="5" spans="2:46" ht="6.95" customHeight="1">
      <c r="B5" s="19"/>
      <c r="L5" s="19"/>
    </row>
    <row r="6" spans="2:46" ht="12" customHeight="1">
      <c r="B6" s="19"/>
      <c r="D6" s="101" t="s">
        <v>16</v>
      </c>
      <c r="L6" s="19"/>
    </row>
    <row r="7" spans="2:46" ht="16.5" customHeight="1">
      <c r="B7" s="19"/>
      <c r="E7" s="354" t="str">
        <f>'Rekapitulace stavby'!K6</f>
        <v>Rekonstrukce střechy nad pracovištěm revize ve 4.NP VZ I</v>
      </c>
      <c r="F7" s="355"/>
      <c r="G7" s="355"/>
      <c r="H7" s="355"/>
      <c r="L7" s="19"/>
    </row>
    <row r="8" spans="2:46" s="1" customFormat="1" ht="12" customHeight="1">
      <c r="B8" s="37"/>
      <c r="D8" s="101" t="s">
        <v>98</v>
      </c>
      <c r="I8" s="102"/>
      <c r="L8" s="37"/>
    </row>
    <row r="9" spans="2:46" s="1" customFormat="1" ht="36.950000000000003" customHeight="1">
      <c r="B9" s="37"/>
      <c r="E9" s="356" t="s">
        <v>1858</v>
      </c>
      <c r="F9" s="357"/>
      <c r="G9" s="357"/>
      <c r="H9" s="357"/>
      <c r="I9" s="102"/>
      <c r="L9" s="37"/>
    </row>
    <row r="10" spans="2:46" s="1" customFormat="1" ht="11.25">
      <c r="B10" s="37"/>
      <c r="I10" s="102"/>
      <c r="L10" s="37"/>
    </row>
    <row r="11" spans="2:46" s="1" customFormat="1" ht="12" customHeight="1">
      <c r="B11" s="37"/>
      <c r="D11" s="101" t="s">
        <v>18</v>
      </c>
      <c r="F11" s="16" t="s">
        <v>19</v>
      </c>
      <c r="I11" s="103" t="s">
        <v>20</v>
      </c>
      <c r="J11" s="16" t="s">
        <v>19</v>
      </c>
      <c r="L11" s="37"/>
    </row>
    <row r="12" spans="2:46" s="1" customFormat="1" ht="12" customHeight="1">
      <c r="B12" s="37"/>
      <c r="D12" s="101" t="s">
        <v>21</v>
      </c>
      <c r="F12" s="16" t="s">
        <v>22</v>
      </c>
      <c r="I12" s="103" t="s">
        <v>23</v>
      </c>
      <c r="J12" s="104" t="str">
        <f>'Rekapitulace stavby'!AN8</f>
        <v>25. 10. 2019</v>
      </c>
      <c r="L12" s="37"/>
    </row>
    <row r="13" spans="2:46" s="1" customFormat="1" ht="10.9" customHeight="1">
      <c r="B13" s="37"/>
      <c r="I13" s="102"/>
      <c r="L13" s="37"/>
    </row>
    <row r="14" spans="2:46" s="1" customFormat="1" ht="12" customHeight="1">
      <c r="B14" s="37"/>
      <c r="D14" s="101" t="s">
        <v>25</v>
      </c>
      <c r="I14" s="103" t="s">
        <v>26</v>
      </c>
      <c r="J14" s="16" t="s">
        <v>19</v>
      </c>
      <c r="L14" s="37"/>
    </row>
    <row r="15" spans="2:46" s="1" customFormat="1" ht="18" customHeight="1">
      <c r="B15" s="37"/>
      <c r="E15" s="16" t="s">
        <v>27</v>
      </c>
      <c r="I15" s="103" t="s">
        <v>28</v>
      </c>
      <c r="J15" s="16" t="s">
        <v>19</v>
      </c>
      <c r="L15" s="37"/>
    </row>
    <row r="16" spans="2:46" s="1" customFormat="1" ht="6.95" customHeight="1">
      <c r="B16" s="37"/>
      <c r="I16" s="102"/>
      <c r="L16" s="37"/>
    </row>
    <row r="17" spans="2:12" s="1" customFormat="1" ht="12" customHeight="1">
      <c r="B17" s="37"/>
      <c r="D17" s="101" t="s">
        <v>29</v>
      </c>
      <c r="I17" s="103" t="s">
        <v>26</v>
      </c>
      <c r="J17" s="29" t="str">
        <f>'Rekapitulace stavby'!AN13</f>
        <v>Vyplň údaj</v>
      </c>
      <c r="L17" s="37"/>
    </row>
    <row r="18" spans="2:12" s="1" customFormat="1" ht="18" customHeight="1">
      <c r="B18" s="37"/>
      <c r="E18" s="358" t="str">
        <f>'Rekapitulace stavby'!E14</f>
        <v>Vyplň údaj</v>
      </c>
      <c r="F18" s="359"/>
      <c r="G18" s="359"/>
      <c r="H18" s="359"/>
      <c r="I18" s="103" t="s">
        <v>28</v>
      </c>
      <c r="J18" s="29" t="str">
        <f>'Rekapitulace stavby'!AN14</f>
        <v>Vyplň údaj</v>
      </c>
      <c r="L18" s="37"/>
    </row>
    <row r="19" spans="2:12" s="1" customFormat="1" ht="6.95" customHeight="1">
      <c r="B19" s="37"/>
      <c r="I19" s="102"/>
      <c r="L19" s="37"/>
    </row>
    <row r="20" spans="2:12" s="1" customFormat="1" ht="12" customHeight="1">
      <c r="B20" s="37"/>
      <c r="D20" s="101" t="s">
        <v>31</v>
      </c>
      <c r="I20" s="103" t="s">
        <v>26</v>
      </c>
      <c r="J20" s="16" t="s">
        <v>19</v>
      </c>
      <c r="L20" s="37"/>
    </row>
    <row r="21" spans="2:12" s="1" customFormat="1" ht="18" customHeight="1">
      <c r="B21" s="37"/>
      <c r="E21" s="16" t="s">
        <v>1859</v>
      </c>
      <c r="I21" s="103" t="s">
        <v>28</v>
      </c>
      <c r="J21" s="16" t="s">
        <v>19</v>
      </c>
      <c r="L21" s="37"/>
    </row>
    <row r="22" spans="2:12" s="1" customFormat="1" ht="6.95" customHeight="1">
      <c r="B22" s="37"/>
      <c r="I22" s="102"/>
      <c r="L22" s="37"/>
    </row>
    <row r="23" spans="2:12" s="1" customFormat="1" ht="12" customHeight="1">
      <c r="B23" s="37"/>
      <c r="D23" s="101" t="s">
        <v>36</v>
      </c>
      <c r="I23" s="103" t="s">
        <v>26</v>
      </c>
      <c r="J23" s="16" t="str">
        <f>IF('Rekapitulace stavby'!AN19="","",'Rekapitulace stavby'!AN19)</f>
        <v/>
      </c>
      <c r="L23" s="37"/>
    </row>
    <row r="24" spans="2:12" s="1" customFormat="1" ht="18" customHeight="1">
      <c r="B24" s="37"/>
      <c r="E24" s="16" t="str">
        <f>IF('Rekapitulace stavby'!E20="","",'Rekapitulace stavby'!E20)</f>
        <v xml:space="preserve"> </v>
      </c>
      <c r="I24" s="103" t="s">
        <v>28</v>
      </c>
      <c r="J24" s="16" t="str">
        <f>IF('Rekapitulace stavby'!AN20="","",'Rekapitulace stavby'!AN20)</f>
        <v/>
      </c>
      <c r="L24" s="37"/>
    </row>
    <row r="25" spans="2:12" s="1" customFormat="1" ht="6.95" customHeight="1">
      <c r="B25" s="37"/>
      <c r="I25" s="102"/>
      <c r="L25" s="37"/>
    </row>
    <row r="26" spans="2:12" s="1" customFormat="1" ht="12" customHeight="1">
      <c r="B26" s="37"/>
      <c r="D26" s="101" t="s">
        <v>38</v>
      </c>
      <c r="I26" s="102"/>
      <c r="L26" s="37"/>
    </row>
    <row r="27" spans="2:12" s="6" customFormat="1" ht="33.75" customHeight="1">
      <c r="B27" s="105"/>
      <c r="E27" s="360" t="s">
        <v>1860</v>
      </c>
      <c r="F27" s="360"/>
      <c r="G27" s="360"/>
      <c r="H27" s="360"/>
      <c r="I27" s="106"/>
      <c r="L27" s="105"/>
    </row>
    <row r="28" spans="2:12" s="1" customFormat="1" ht="6.95" customHeight="1">
      <c r="B28" s="37"/>
      <c r="I28" s="102"/>
      <c r="L28" s="37"/>
    </row>
    <row r="29" spans="2:12" s="1" customFormat="1" ht="6.95" customHeight="1">
      <c r="B29" s="37"/>
      <c r="D29" s="55"/>
      <c r="E29" s="55"/>
      <c r="F29" s="55"/>
      <c r="G29" s="55"/>
      <c r="H29" s="55"/>
      <c r="I29" s="107"/>
      <c r="J29" s="55"/>
      <c r="K29" s="55"/>
      <c r="L29" s="37"/>
    </row>
    <row r="30" spans="2:12" s="1" customFormat="1" ht="25.35" customHeight="1">
      <c r="B30" s="37"/>
      <c r="D30" s="108" t="s">
        <v>40</v>
      </c>
      <c r="I30" s="102"/>
      <c r="J30" s="109">
        <f>ROUND(J86, 2)</f>
        <v>0</v>
      </c>
      <c r="L30" s="37"/>
    </row>
    <row r="31" spans="2:12" s="1" customFormat="1" ht="6.95" customHeight="1">
      <c r="B31" s="37"/>
      <c r="D31" s="55"/>
      <c r="E31" s="55"/>
      <c r="F31" s="55"/>
      <c r="G31" s="55"/>
      <c r="H31" s="55"/>
      <c r="I31" s="107"/>
      <c r="J31" s="55"/>
      <c r="K31" s="55"/>
      <c r="L31" s="37"/>
    </row>
    <row r="32" spans="2:12" s="1" customFormat="1" ht="14.45" customHeight="1">
      <c r="B32" s="37"/>
      <c r="F32" s="110" t="s">
        <v>42</v>
      </c>
      <c r="I32" s="111" t="s">
        <v>41</v>
      </c>
      <c r="J32" s="110" t="s">
        <v>43</v>
      </c>
      <c r="L32" s="37"/>
    </row>
    <row r="33" spans="2:12" s="1" customFormat="1" ht="14.45" customHeight="1">
      <c r="B33" s="37"/>
      <c r="D33" s="101" t="s">
        <v>44</v>
      </c>
      <c r="E33" s="101" t="s">
        <v>45</v>
      </c>
      <c r="F33" s="112">
        <f>ROUND((SUM(BE86:BE223)),  2)</f>
        <v>0</v>
      </c>
      <c r="I33" s="113">
        <v>0.21</v>
      </c>
      <c r="J33" s="112">
        <f>ROUND(((SUM(BE86:BE223))*I33),  2)</f>
        <v>0</v>
      </c>
      <c r="L33" s="37"/>
    </row>
    <row r="34" spans="2:12" s="1" customFormat="1" ht="14.45" customHeight="1">
      <c r="B34" s="37"/>
      <c r="E34" s="101" t="s">
        <v>46</v>
      </c>
      <c r="F34" s="112">
        <f>ROUND((SUM(BF86:BF223)),  2)</f>
        <v>0</v>
      </c>
      <c r="I34" s="113">
        <v>0.15</v>
      </c>
      <c r="J34" s="112">
        <f>ROUND(((SUM(BF86:BF223))*I34),  2)</f>
        <v>0</v>
      </c>
      <c r="L34" s="37"/>
    </row>
    <row r="35" spans="2:12" s="1" customFormat="1" ht="14.45" hidden="1" customHeight="1">
      <c r="B35" s="37"/>
      <c r="E35" s="101" t="s">
        <v>47</v>
      </c>
      <c r="F35" s="112">
        <f>ROUND((SUM(BG86:BG223)),  2)</f>
        <v>0</v>
      </c>
      <c r="I35" s="113">
        <v>0.21</v>
      </c>
      <c r="J35" s="112">
        <f>0</f>
        <v>0</v>
      </c>
      <c r="L35" s="37"/>
    </row>
    <row r="36" spans="2:12" s="1" customFormat="1" ht="14.45" hidden="1" customHeight="1">
      <c r="B36" s="37"/>
      <c r="E36" s="101" t="s">
        <v>48</v>
      </c>
      <c r="F36" s="112">
        <f>ROUND((SUM(BH86:BH223)),  2)</f>
        <v>0</v>
      </c>
      <c r="I36" s="113">
        <v>0.15</v>
      </c>
      <c r="J36" s="112">
        <f>0</f>
        <v>0</v>
      </c>
      <c r="L36" s="37"/>
    </row>
    <row r="37" spans="2:12" s="1" customFormat="1" ht="14.45" hidden="1" customHeight="1">
      <c r="B37" s="37"/>
      <c r="E37" s="101" t="s">
        <v>49</v>
      </c>
      <c r="F37" s="112">
        <f>ROUND((SUM(BI86:BI223)),  2)</f>
        <v>0</v>
      </c>
      <c r="I37" s="113">
        <v>0</v>
      </c>
      <c r="J37" s="112">
        <f>0</f>
        <v>0</v>
      </c>
      <c r="L37" s="37"/>
    </row>
    <row r="38" spans="2:12" s="1" customFormat="1" ht="6.95" customHeight="1">
      <c r="B38" s="37"/>
      <c r="I38" s="102"/>
      <c r="L38" s="37"/>
    </row>
    <row r="39" spans="2:12" s="1" customFormat="1" ht="25.35" customHeight="1">
      <c r="B39" s="37"/>
      <c r="C39" s="114"/>
      <c r="D39" s="115" t="s">
        <v>50</v>
      </c>
      <c r="E39" s="116"/>
      <c r="F39" s="116"/>
      <c r="G39" s="117" t="s">
        <v>51</v>
      </c>
      <c r="H39" s="118" t="s">
        <v>52</v>
      </c>
      <c r="I39" s="119"/>
      <c r="J39" s="120">
        <f>SUM(J30:J37)</f>
        <v>0</v>
      </c>
      <c r="K39" s="121"/>
      <c r="L39" s="37"/>
    </row>
    <row r="40" spans="2:12" s="1" customFormat="1" ht="14.45" customHeight="1">
      <c r="B40" s="122"/>
      <c r="C40" s="123"/>
      <c r="D40" s="123"/>
      <c r="E40" s="123"/>
      <c r="F40" s="123"/>
      <c r="G40" s="123"/>
      <c r="H40" s="123"/>
      <c r="I40" s="124"/>
      <c r="J40" s="123"/>
      <c r="K40" s="123"/>
      <c r="L40" s="37"/>
    </row>
    <row r="44" spans="2:12" s="1" customFormat="1" ht="6.95" customHeight="1">
      <c r="B44" s="125"/>
      <c r="C44" s="126"/>
      <c r="D44" s="126"/>
      <c r="E44" s="126"/>
      <c r="F44" s="126"/>
      <c r="G44" s="126"/>
      <c r="H44" s="126"/>
      <c r="I44" s="127"/>
      <c r="J44" s="126"/>
      <c r="K44" s="126"/>
      <c r="L44" s="37"/>
    </row>
    <row r="45" spans="2:12" s="1" customFormat="1" ht="24.95" customHeight="1">
      <c r="B45" s="33"/>
      <c r="C45" s="22" t="s">
        <v>100</v>
      </c>
      <c r="D45" s="34"/>
      <c r="E45" s="34"/>
      <c r="F45" s="34"/>
      <c r="G45" s="34"/>
      <c r="H45" s="34"/>
      <c r="I45" s="102"/>
      <c r="J45" s="34"/>
      <c r="K45" s="34"/>
      <c r="L45" s="37"/>
    </row>
    <row r="46" spans="2:12" s="1" customFormat="1" ht="6.95" customHeight="1">
      <c r="B46" s="33"/>
      <c r="C46" s="34"/>
      <c r="D46" s="34"/>
      <c r="E46" s="34"/>
      <c r="F46" s="34"/>
      <c r="G46" s="34"/>
      <c r="H46" s="34"/>
      <c r="I46" s="102"/>
      <c r="J46" s="34"/>
      <c r="K46" s="34"/>
      <c r="L46" s="37"/>
    </row>
    <row r="47" spans="2:12" s="1" customFormat="1" ht="12" customHeight="1">
      <c r="B47" s="33"/>
      <c r="C47" s="28" t="s">
        <v>16</v>
      </c>
      <c r="D47" s="34"/>
      <c r="E47" s="34"/>
      <c r="F47" s="34"/>
      <c r="G47" s="34"/>
      <c r="H47" s="34"/>
      <c r="I47" s="102"/>
      <c r="J47" s="34"/>
      <c r="K47" s="34"/>
      <c r="L47" s="37"/>
    </row>
    <row r="48" spans="2:12" s="1" customFormat="1" ht="16.5" customHeight="1">
      <c r="B48" s="33"/>
      <c r="C48" s="34"/>
      <c r="D48" s="34"/>
      <c r="E48" s="361" t="str">
        <f>E7</f>
        <v>Rekonstrukce střechy nad pracovištěm revize ve 4.NP VZ I</v>
      </c>
      <c r="F48" s="362"/>
      <c r="G48" s="362"/>
      <c r="H48" s="362"/>
      <c r="I48" s="102"/>
      <c r="J48" s="34"/>
      <c r="K48" s="34"/>
      <c r="L48" s="37"/>
    </row>
    <row r="49" spans="2:47" s="1" customFormat="1" ht="12" customHeight="1">
      <c r="B49" s="33"/>
      <c r="C49" s="28" t="s">
        <v>98</v>
      </c>
      <c r="D49" s="34"/>
      <c r="E49" s="34"/>
      <c r="F49" s="34"/>
      <c r="G49" s="34"/>
      <c r="H49" s="34"/>
      <c r="I49" s="102"/>
      <c r="J49" s="34"/>
      <c r="K49" s="34"/>
      <c r="L49" s="37"/>
    </row>
    <row r="50" spans="2:47" s="1" customFormat="1" ht="16.5" customHeight="1">
      <c r="B50" s="33"/>
      <c r="C50" s="34"/>
      <c r="D50" s="34"/>
      <c r="E50" s="334" t="str">
        <f>E9</f>
        <v>D.05 - Vzduchotechnika</v>
      </c>
      <c r="F50" s="333"/>
      <c r="G50" s="333"/>
      <c r="H50" s="333"/>
      <c r="I50" s="102"/>
      <c r="J50" s="34"/>
      <c r="K50" s="34"/>
      <c r="L50" s="37"/>
    </row>
    <row r="51" spans="2:47" s="1" customFormat="1" ht="6.95" customHeight="1">
      <c r="B51" s="33"/>
      <c r="C51" s="34"/>
      <c r="D51" s="34"/>
      <c r="E51" s="34"/>
      <c r="F51" s="34"/>
      <c r="G51" s="34"/>
      <c r="H51" s="34"/>
      <c r="I51" s="102"/>
      <c r="J51" s="34"/>
      <c r="K51" s="34"/>
      <c r="L51" s="37"/>
    </row>
    <row r="52" spans="2:47" s="1" customFormat="1" ht="12" customHeight="1">
      <c r="B52" s="33"/>
      <c r="C52" s="28" t="s">
        <v>21</v>
      </c>
      <c r="D52" s="34"/>
      <c r="E52" s="34"/>
      <c r="F52" s="26" t="str">
        <f>F12</f>
        <v>Růžová 943/6, 110 00 Praha 1</v>
      </c>
      <c r="G52" s="34"/>
      <c r="H52" s="34"/>
      <c r="I52" s="103" t="s">
        <v>23</v>
      </c>
      <c r="J52" s="54" t="str">
        <f>IF(J12="","",J12)</f>
        <v>25. 10. 2019</v>
      </c>
      <c r="K52" s="34"/>
      <c r="L52" s="37"/>
    </row>
    <row r="53" spans="2:47" s="1" customFormat="1" ht="6.95" customHeight="1">
      <c r="B53" s="33"/>
      <c r="C53" s="34"/>
      <c r="D53" s="34"/>
      <c r="E53" s="34"/>
      <c r="F53" s="34"/>
      <c r="G53" s="34"/>
      <c r="H53" s="34"/>
      <c r="I53" s="102"/>
      <c r="J53" s="34"/>
      <c r="K53" s="34"/>
      <c r="L53" s="37"/>
    </row>
    <row r="54" spans="2:47" s="1" customFormat="1" ht="24.95" customHeight="1">
      <c r="B54" s="33"/>
      <c r="C54" s="28" t="s">
        <v>25</v>
      </c>
      <c r="D54" s="34"/>
      <c r="E54" s="34"/>
      <c r="F54" s="26" t="str">
        <f>E15</f>
        <v>STÁTNÍ TISKÁRNA CENIN, Růžová 6, 110 00 Praha 1</v>
      </c>
      <c r="G54" s="34"/>
      <c r="H54" s="34"/>
      <c r="I54" s="103" t="s">
        <v>31</v>
      </c>
      <c r="J54" s="31" t="str">
        <f>E21</f>
        <v>Ing. Pavel Holub, Jana Palacha 522, 342 01 Sušice</v>
      </c>
      <c r="K54" s="34"/>
      <c r="L54" s="37"/>
    </row>
    <row r="55" spans="2:47" s="1" customFormat="1" ht="13.7" customHeight="1">
      <c r="B55" s="33"/>
      <c r="C55" s="28" t="s">
        <v>29</v>
      </c>
      <c r="D55" s="34"/>
      <c r="E55" s="34"/>
      <c r="F55" s="26" t="str">
        <f>IF(E18="","",E18)</f>
        <v>Vyplň údaj</v>
      </c>
      <c r="G55" s="34"/>
      <c r="H55" s="34"/>
      <c r="I55" s="103" t="s">
        <v>36</v>
      </c>
      <c r="J55" s="31" t="str">
        <f>E24</f>
        <v xml:space="preserve"> </v>
      </c>
      <c r="K55" s="34"/>
      <c r="L55" s="37"/>
    </row>
    <row r="56" spans="2:47" s="1" customFormat="1" ht="10.35" customHeight="1">
      <c r="B56" s="33"/>
      <c r="C56" s="34"/>
      <c r="D56" s="34"/>
      <c r="E56" s="34"/>
      <c r="F56" s="34"/>
      <c r="G56" s="34"/>
      <c r="H56" s="34"/>
      <c r="I56" s="102"/>
      <c r="J56" s="34"/>
      <c r="K56" s="34"/>
      <c r="L56" s="37"/>
    </row>
    <row r="57" spans="2:47" s="1" customFormat="1" ht="29.25" customHeight="1">
      <c r="B57" s="33"/>
      <c r="C57" s="128" t="s">
        <v>101</v>
      </c>
      <c r="D57" s="129"/>
      <c r="E57" s="129"/>
      <c r="F57" s="129"/>
      <c r="G57" s="129"/>
      <c r="H57" s="129"/>
      <c r="I57" s="130"/>
      <c r="J57" s="131" t="s">
        <v>102</v>
      </c>
      <c r="K57" s="129"/>
      <c r="L57" s="37"/>
    </row>
    <row r="58" spans="2:47" s="1" customFormat="1" ht="10.35" customHeight="1">
      <c r="B58" s="33"/>
      <c r="C58" s="34"/>
      <c r="D58" s="34"/>
      <c r="E58" s="34"/>
      <c r="F58" s="34"/>
      <c r="G58" s="34"/>
      <c r="H58" s="34"/>
      <c r="I58" s="102"/>
      <c r="J58" s="34"/>
      <c r="K58" s="34"/>
      <c r="L58" s="37"/>
    </row>
    <row r="59" spans="2:47" s="1" customFormat="1" ht="22.9" customHeight="1">
      <c r="B59" s="33"/>
      <c r="C59" s="132" t="s">
        <v>72</v>
      </c>
      <c r="D59" s="34"/>
      <c r="E59" s="34"/>
      <c r="F59" s="34"/>
      <c r="G59" s="34"/>
      <c r="H59" s="34"/>
      <c r="I59" s="102"/>
      <c r="J59" s="72">
        <f>J86</f>
        <v>0</v>
      </c>
      <c r="K59" s="34"/>
      <c r="L59" s="37"/>
      <c r="AU59" s="16" t="s">
        <v>103</v>
      </c>
    </row>
    <row r="60" spans="2:47" s="7" customFormat="1" ht="24.95" customHeight="1">
      <c r="B60" s="133"/>
      <c r="C60" s="134"/>
      <c r="D60" s="135" t="s">
        <v>1861</v>
      </c>
      <c r="E60" s="136"/>
      <c r="F60" s="136"/>
      <c r="G60" s="136"/>
      <c r="H60" s="136"/>
      <c r="I60" s="137"/>
      <c r="J60" s="138">
        <f>J87</f>
        <v>0</v>
      </c>
      <c r="K60" s="134"/>
      <c r="L60" s="139"/>
    </row>
    <row r="61" spans="2:47" s="7" customFormat="1" ht="24.95" customHeight="1">
      <c r="B61" s="133"/>
      <c r="C61" s="134"/>
      <c r="D61" s="135" t="s">
        <v>1862</v>
      </c>
      <c r="E61" s="136"/>
      <c r="F61" s="136"/>
      <c r="G61" s="136"/>
      <c r="H61" s="136"/>
      <c r="I61" s="137"/>
      <c r="J61" s="138">
        <f>J132</f>
        <v>0</v>
      </c>
      <c r="K61" s="134"/>
      <c r="L61" s="139"/>
    </row>
    <row r="62" spans="2:47" s="7" customFormat="1" ht="24.95" customHeight="1">
      <c r="B62" s="133"/>
      <c r="C62" s="134"/>
      <c r="D62" s="135" t="s">
        <v>1863</v>
      </c>
      <c r="E62" s="136"/>
      <c r="F62" s="136"/>
      <c r="G62" s="136"/>
      <c r="H62" s="136"/>
      <c r="I62" s="137"/>
      <c r="J62" s="138">
        <f>J149</f>
        <v>0</v>
      </c>
      <c r="K62" s="134"/>
      <c r="L62" s="139"/>
    </row>
    <row r="63" spans="2:47" s="7" customFormat="1" ht="24.95" customHeight="1">
      <c r="B63" s="133"/>
      <c r="C63" s="134"/>
      <c r="D63" s="135" t="s">
        <v>1864</v>
      </c>
      <c r="E63" s="136"/>
      <c r="F63" s="136"/>
      <c r="G63" s="136"/>
      <c r="H63" s="136"/>
      <c r="I63" s="137"/>
      <c r="J63" s="138">
        <f>J159</f>
        <v>0</v>
      </c>
      <c r="K63" s="134"/>
      <c r="L63" s="139"/>
    </row>
    <row r="64" spans="2:47" s="7" customFormat="1" ht="24.95" customHeight="1">
      <c r="B64" s="133"/>
      <c r="C64" s="134"/>
      <c r="D64" s="135" t="s">
        <v>1865</v>
      </c>
      <c r="E64" s="136"/>
      <c r="F64" s="136"/>
      <c r="G64" s="136"/>
      <c r="H64" s="136"/>
      <c r="I64" s="137"/>
      <c r="J64" s="138">
        <f>J167</f>
        <v>0</v>
      </c>
      <c r="K64" s="134"/>
      <c r="L64" s="139"/>
    </row>
    <row r="65" spans="2:12" s="7" customFormat="1" ht="24.95" customHeight="1">
      <c r="B65" s="133"/>
      <c r="C65" s="134"/>
      <c r="D65" s="135" t="s">
        <v>1866</v>
      </c>
      <c r="E65" s="136"/>
      <c r="F65" s="136"/>
      <c r="G65" s="136"/>
      <c r="H65" s="136"/>
      <c r="I65" s="137"/>
      <c r="J65" s="138">
        <f>J210</f>
        <v>0</v>
      </c>
      <c r="K65" s="134"/>
      <c r="L65" s="139"/>
    </row>
    <row r="66" spans="2:12" s="7" customFormat="1" ht="24.95" customHeight="1">
      <c r="B66" s="133"/>
      <c r="C66" s="134"/>
      <c r="D66" s="135" t="s">
        <v>1867</v>
      </c>
      <c r="E66" s="136"/>
      <c r="F66" s="136"/>
      <c r="G66" s="136"/>
      <c r="H66" s="136"/>
      <c r="I66" s="137"/>
      <c r="J66" s="138">
        <f>J220</f>
        <v>0</v>
      </c>
      <c r="K66" s="134"/>
      <c r="L66" s="139"/>
    </row>
    <row r="67" spans="2:12" s="1" customFormat="1" ht="21.75" customHeight="1">
      <c r="B67" s="33"/>
      <c r="C67" s="34"/>
      <c r="D67" s="34"/>
      <c r="E67" s="34"/>
      <c r="F67" s="34"/>
      <c r="G67" s="34"/>
      <c r="H67" s="34"/>
      <c r="I67" s="102"/>
      <c r="J67" s="34"/>
      <c r="K67" s="34"/>
      <c r="L67" s="37"/>
    </row>
    <row r="68" spans="2:12" s="1" customFormat="1" ht="6.95" customHeight="1">
      <c r="B68" s="45"/>
      <c r="C68" s="46"/>
      <c r="D68" s="46"/>
      <c r="E68" s="46"/>
      <c r="F68" s="46"/>
      <c r="G68" s="46"/>
      <c r="H68" s="46"/>
      <c r="I68" s="124"/>
      <c r="J68" s="46"/>
      <c r="K68" s="46"/>
      <c r="L68" s="37"/>
    </row>
    <row r="72" spans="2:12" s="1" customFormat="1" ht="6.95" customHeight="1">
      <c r="B72" s="47"/>
      <c r="C72" s="48"/>
      <c r="D72" s="48"/>
      <c r="E72" s="48"/>
      <c r="F72" s="48"/>
      <c r="G72" s="48"/>
      <c r="H72" s="48"/>
      <c r="I72" s="127"/>
      <c r="J72" s="48"/>
      <c r="K72" s="48"/>
      <c r="L72" s="37"/>
    </row>
    <row r="73" spans="2:12" s="1" customFormat="1" ht="24.95" customHeight="1">
      <c r="B73" s="33"/>
      <c r="C73" s="22" t="s">
        <v>133</v>
      </c>
      <c r="D73" s="34"/>
      <c r="E73" s="34"/>
      <c r="F73" s="34"/>
      <c r="G73" s="34"/>
      <c r="H73" s="34"/>
      <c r="I73" s="102"/>
      <c r="J73" s="34"/>
      <c r="K73" s="34"/>
      <c r="L73" s="37"/>
    </row>
    <row r="74" spans="2:12" s="1" customFormat="1" ht="6.95" customHeight="1">
      <c r="B74" s="33"/>
      <c r="C74" s="34"/>
      <c r="D74" s="34"/>
      <c r="E74" s="34"/>
      <c r="F74" s="34"/>
      <c r="G74" s="34"/>
      <c r="H74" s="34"/>
      <c r="I74" s="102"/>
      <c r="J74" s="34"/>
      <c r="K74" s="34"/>
      <c r="L74" s="37"/>
    </row>
    <row r="75" spans="2:12" s="1" customFormat="1" ht="12" customHeight="1">
      <c r="B75" s="33"/>
      <c r="C75" s="28" t="s">
        <v>16</v>
      </c>
      <c r="D75" s="34"/>
      <c r="E75" s="34"/>
      <c r="F75" s="34"/>
      <c r="G75" s="34"/>
      <c r="H75" s="34"/>
      <c r="I75" s="102"/>
      <c r="J75" s="34"/>
      <c r="K75" s="34"/>
      <c r="L75" s="37"/>
    </row>
    <row r="76" spans="2:12" s="1" customFormat="1" ht="16.5" customHeight="1">
      <c r="B76" s="33"/>
      <c r="C76" s="34"/>
      <c r="D76" s="34"/>
      <c r="E76" s="361" t="str">
        <f>E7</f>
        <v>Rekonstrukce střechy nad pracovištěm revize ve 4.NP VZ I</v>
      </c>
      <c r="F76" s="362"/>
      <c r="G76" s="362"/>
      <c r="H76" s="362"/>
      <c r="I76" s="102"/>
      <c r="J76" s="34"/>
      <c r="K76" s="34"/>
      <c r="L76" s="37"/>
    </row>
    <row r="77" spans="2:12" s="1" customFormat="1" ht="12" customHeight="1">
      <c r="B77" s="33"/>
      <c r="C77" s="28" t="s">
        <v>98</v>
      </c>
      <c r="D77" s="34"/>
      <c r="E77" s="34"/>
      <c r="F77" s="34"/>
      <c r="G77" s="34"/>
      <c r="H77" s="34"/>
      <c r="I77" s="102"/>
      <c r="J77" s="34"/>
      <c r="K77" s="34"/>
      <c r="L77" s="37"/>
    </row>
    <row r="78" spans="2:12" s="1" customFormat="1" ht="16.5" customHeight="1">
      <c r="B78" s="33"/>
      <c r="C78" s="34"/>
      <c r="D78" s="34"/>
      <c r="E78" s="334" t="str">
        <f>E9</f>
        <v>D.05 - Vzduchotechnika</v>
      </c>
      <c r="F78" s="333"/>
      <c r="G78" s="333"/>
      <c r="H78" s="333"/>
      <c r="I78" s="102"/>
      <c r="J78" s="34"/>
      <c r="K78" s="34"/>
      <c r="L78" s="37"/>
    </row>
    <row r="79" spans="2:12" s="1" customFormat="1" ht="6.95" customHeight="1">
      <c r="B79" s="33"/>
      <c r="C79" s="34"/>
      <c r="D79" s="34"/>
      <c r="E79" s="34"/>
      <c r="F79" s="34"/>
      <c r="G79" s="34"/>
      <c r="H79" s="34"/>
      <c r="I79" s="102"/>
      <c r="J79" s="34"/>
      <c r="K79" s="34"/>
      <c r="L79" s="37"/>
    </row>
    <row r="80" spans="2:12" s="1" customFormat="1" ht="12" customHeight="1">
      <c r="B80" s="33"/>
      <c r="C80" s="28" t="s">
        <v>21</v>
      </c>
      <c r="D80" s="34"/>
      <c r="E80" s="34"/>
      <c r="F80" s="26" t="str">
        <f>F12</f>
        <v>Růžová 943/6, 110 00 Praha 1</v>
      </c>
      <c r="G80" s="34"/>
      <c r="H80" s="34"/>
      <c r="I80" s="103" t="s">
        <v>23</v>
      </c>
      <c r="J80" s="54" t="str">
        <f>IF(J12="","",J12)</f>
        <v>25. 10. 2019</v>
      </c>
      <c r="K80" s="34"/>
      <c r="L80" s="37"/>
    </row>
    <row r="81" spans="2:65" s="1" customFormat="1" ht="6.95" customHeight="1">
      <c r="B81" s="33"/>
      <c r="C81" s="34"/>
      <c r="D81" s="34"/>
      <c r="E81" s="34"/>
      <c r="F81" s="34"/>
      <c r="G81" s="34"/>
      <c r="H81" s="34"/>
      <c r="I81" s="102"/>
      <c r="J81" s="34"/>
      <c r="K81" s="34"/>
      <c r="L81" s="37"/>
    </row>
    <row r="82" spans="2:65" s="1" customFormat="1" ht="24.95" customHeight="1">
      <c r="B82" s="33"/>
      <c r="C82" s="28" t="s">
        <v>25</v>
      </c>
      <c r="D82" s="34"/>
      <c r="E82" s="34"/>
      <c r="F82" s="26" t="str">
        <f>E15</f>
        <v>STÁTNÍ TISKÁRNA CENIN, Růžová 6, 110 00 Praha 1</v>
      </c>
      <c r="G82" s="34"/>
      <c r="H82" s="34"/>
      <c r="I82" s="103" t="s">
        <v>31</v>
      </c>
      <c r="J82" s="31" t="str">
        <f>E21</f>
        <v>Ing. Pavel Holub, Jana Palacha 522, 342 01 Sušice</v>
      </c>
      <c r="K82" s="34"/>
      <c r="L82" s="37"/>
    </row>
    <row r="83" spans="2:65" s="1" customFormat="1" ht="13.7" customHeight="1">
      <c r="B83" s="33"/>
      <c r="C83" s="28" t="s">
        <v>29</v>
      </c>
      <c r="D83" s="34"/>
      <c r="E83" s="34"/>
      <c r="F83" s="26" t="str">
        <f>IF(E18="","",E18)</f>
        <v>Vyplň údaj</v>
      </c>
      <c r="G83" s="34"/>
      <c r="H83" s="34"/>
      <c r="I83" s="103" t="s">
        <v>36</v>
      </c>
      <c r="J83" s="31" t="str">
        <f>E24</f>
        <v xml:space="preserve"> </v>
      </c>
      <c r="K83" s="34"/>
      <c r="L83" s="37"/>
    </row>
    <row r="84" spans="2:65" s="1" customFormat="1" ht="10.35" customHeight="1">
      <c r="B84" s="33"/>
      <c r="C84" s="34"/>
      <c r="D84" s="34"/>
      <c r="E84" s="34"/>
      <c r="F84" s="34"/>
      <c r="G84" s="34"/>
      <c r="H84" s="34"/>
      <c r="I84" s="102"/>
      <c r="J84" s="34"/>
      <c r="K84" s="34"/>
      <c r="L84" s="37"/>
    </row>
    <row r="85" spans="2:65" s="9" customFormat="1" ht="29.25" customHeight="1">
      <c r="B85" s="147"/>
      <c r="C85" s="148" t="s">
        <v>134</v>
      </c>
      <c r="D85" s="149" t="s">
        <v>59</v>
      </c>
      <c r="E85" s="149" t="s">
        <v>55</v>
      </c>
      <c r="F85" s="149" t="s">
        <v>56</v>
      </c>
      <c r="G85" s="149" t="s">
        <v>135</v>
      </c>
      <c r="H85" s="149" t="s">
        <v>136</v>
      </c>
      <c r="I85" s="150" t="s">
        <v>137</v>
      </c>
      <c r="J85" s="149" t="s">
        <v>102</v>
      </c>
      <c r="K85" s="151" t="s">
        <v>138</v>
      </c>
      <c r="L85" s="152"/>
      <c r="M85" s="63" t="s">
        <v>19</v>
      </c>
      <c r="N85" s="64" t="s">
        <v>44</v>
      </c>
      <c r="O85" s="64" t="s">
        <v>139</v>
      </c>
      <c r="P85" s="64" t="s">
        <v>140</v>
      </c>
      <c r="Q85" s="64" t="s">
        <v>141</v>
      </c>
      <c r="R85" s="64" t="s">
        <v>142</v>
      </c>
      <c r="S85" s="64" t="s">
        <v>143</v>
      </c>
      <c r="T85" s="65" t="s">
        <v>144</v>
      </c>
    </row>
    <row r="86" spans="2:65" s="1" customFormat="1" ht="22.9" customHeight="1">
      <c r="B86" s="33"/>
      <c r="C86" s="70" t="s">
        <v>145</v>
      </c>
      <c r="D86" s="34"/>
      <c r="E86" s="34"/>
      <c r="F86" s="34"/>
      <c r="G86" s="34"/>
      <c r="H86" s="34"/>
      <c r="I86" s="102"/>
      <c r="J86" s="153">
        <f>BK86</f>
        <v>0</v>
      </c>
      <c r="K86" s="34"/>
      <c r="L86" s="37"/>
      <c r="M86" s="66"/>
      <c r="N86" s="67"/>
      <c r="O86" s="67"/>
      <c r="P86" s="154">
        <f>P87+P132+P149+P159+P167+P210+P220</f>
        <v>0</v>
      </c>
      <c r="Q86" s="67"/>
      <c r="R86" s="154">
        <f>R87+R132+R149+R159+R167+R210+R220</f>
        <v>0</v>
      </c>
      <c r="S86" s="67"/>
      <c r="T86" s="155">
        <f>T87+T132+T149+T159+T167+T210+T220</f>
        <v>0</v>
      </c>
      <c r="AT86" s="16" t="s">
        <v>73</v>
      </c>
      <c r="AU86" s="16" t="s">
        <v>103</v>
      </c>
      <c r="BK86" s="156">
        <f>BK87+BK132+BK149+BK159+BK167+BK210+BK220</f>
        <v>0</v>
      </c>
    </row>
    <row r="87" spans="2:65" s="10" customFormat="1" ht="25.9" customHeight="1">
      <c r="B87" s="157"/>
      <c r="C87" s="158"/>
      <c r="D87" s="159" t="s">
        <v>73</v>
      </c>
      <c r="E87" s="160" t="s">
        <v>1868</v>
      </c>
      <c r="F87" s="160" t="s">
        <v>1869</v>
      </c>
      <c r="G87" s="158"/>
      <c r="H87" s="158"/>
      <c r="I87" s="161"/>
      <c r="J87" s="162">
        <f>BK87</f>
        <v>0</v>
      </c>
      <c r="K87" s="158"/>
      <c r="L87" s="163"/>
      <c r="M87" s="164"/>
      <c r="N87" s="165"/>
      <c r="O87" s="165"/>
      <c r="P87" s="166">
        <f>SUM(P88:P131)</f>
        <v>0</v>
      </c>
      <c r="Q87" s="165"/>
      <c r="R87" s="166">
        <f>SUM(R88:R131)</f>
        <v>0</v>
      </c>
      <c r="S87" s="165"/>
      <c r="T87" s="167">
        <f>SUM(T88:T131)</f>
        <v>0</v>
      </c>
      <c r="AR87" s="168" t="s">
        <v>84</v>
      </c>
      <c r="AT87" s="169" t="s">
        <v>73</v>
      </c>
      <c r="AU87" s="169" t="s">
        <v>74</v>
      </c>
      <c r="AY87" s="168" t="s">
        <v>148</v>
      </c>
      <c r="BK87" s="170">
        <f>SUM(BK88:BK131)</f>
        <v>0</v>
      </c>
    </row>
    <row r="88" spans="2:65" s="1" customFormat="1" ht="33.75" customHeight="1">
      <c r="B88" s="33"/>
      <c r="C88" s="173" t="s">
        <v>82</v>
      </c>
      <c r="D88" s="173" t="s">
        <v>151</v>
      </c>
      <c r="E88" s="174" t="s">
        <v>1870</v>
      </c>
      <c r="F88" s="175" t="s">
        <v>1871</v>
      </c>
      <c r="G88" s="176" t="s">
        <v>1872</v>
      </c>
      <c r="H88" s="177">
        <v>1</v>
      </c>
      <c r="I88" s="178"/>
      <c r="J88" s="179">
        <f t="shared" ref="J88:J131" si="0">ROUND(I88*H88,2)</f>
        <v>0</v>
      </c>
      <c r="K88" s="175" t="s">
        <v>19</v>
      </c>
      <c r="L88" s="37"/>
      <c r="M88" s="180" t="s">
        <v>19</v>
      </c>
      <c r="N88" s="181" t="s">
        <v>45</v>
      </c>
      <c r="O88" s="59"/>
      <c r="P88" s="182">
        <f t="shared" ref="P88:P131" si="1">O88*H88</f>
        <v>0</v>
      </c>
      <c r="Q88" s="182">
        <v>0</v>
      </c>
      <c r="R88" s="182">
        <f t="shared" ref="R88:R131" si="2">Q88*H88</f>
        <v>0</v>
      </c>
      <c r="S88" s="182">
        <v>0</v>
      </c>
      <c r="T88" s="183">
        <f t="shared" ref="T88:T131" si="3">S88*H88</f>
        <v>0</v>
      </c>
      <c r="AR88" s="16" t="s">
        <v>247</v>
      </c>
      <c r="AT88" s="16" t="s">
        <v>151</v>
      </c>
      <c r="AU88" s="16" t="s">
        <v>82</v>
      </c>
      <c r="AY88" s="16" t="s">
        <v>148</v>
      </c>
      <c r="BE88" s="184">
        <f t="shared" ref="BE88:BE131" si="4">IF(N88="základní",J88,0)</f>
        <v>0</v>
      </c>
      <c r="BF88" s="184">
        <f t="shared" ref="BF88:BF131" si="5">IF(N88="snížená",J88,0)</f>
        <v>0</v>
      </c>
      <c r="BG88" s="184">
        <f t="shared" ref="BG88:BG131" si="6">IF(N88="zákl. přenesená",J88,0)</f>
        <v>0</v>
      </c>
      <c r="BH88" s="184">
        <f t="shared" ref="BH88:BH131" si="7">IF(N88="sníž. přenesená",J88,0)</f>
        <v>0</v>
      </c>
      <c r="BI88" s="184">
        <f t="shared" ref="BI88:BI131" si="8">IF(N88="nulová",J88,0)</f>
        <v>0</v>
      </c>
      <c r="BJ88" s="16" t="s">
        <v>82</v>
      </c>
      <c r="BK88" s="184">
        <f t="shared" ref="BK88:BK131" si="9">ROUND(I88*H88,2)</f>
        <v>0</v>
      </c>
      <c r="BL88" s="16" t="s">
        <v>247</v>
      </c>
      <c r="BM88" s="16" t="s">
        <v>84</v>
      </c>
    </row>
    <row r="89" spans="2:65" s="1" customFormat="1" ht="16.5" customHeight="1">
      <c r="B89" s="33"/>
      <c r="C89" s="173" t="s">
        <v>84</v>
      </c>
      <c r="D89" s="173" t="s">
        <v>151</v>
      </c>
      <c r="E89" s="174" t="s">
        <v>1873</v>
      </c>
      <c r="F89" s="175" t="s">
        <v>1874</v>
      </c>
      <c r="G89" s="176" t="s">
        <v>179</v>
      </c>
      <c r="H89" s="177">
        <v>2</v>
      </c>
      <c r="I89" s="178"/>
      <c r="J89" s="179">
        <f t="shared" si="0"/>
        <v>0</v>
      </c>
      <c r="K89" s="175" t="s">
        <v>19</v>
      </c>
      <c r="L89" s="37"/>
      <c r="M89" s="180" t="s">
        <v>19</v>
      </c>
      <c r="N89" s="181" t="s">
        <v>45</v>
      </c>
      <c r="O89" s="59"/>
      <c r="P89" s="182">
        <f t="shared" si="1"/>
        <v>0</v>
      </c>
      <c r="Q89" s="182">
        <v>0</v>
      </c>
      <c r="R89" s="182">
        <f t="shared" si="2"/>
        <v>0</v>
      </c>
      <c r="S89" s="182">
        <v>0</v>
      </c>
      <c r="T89" s="183">
        <f t="shared" si="3"/>
        <v>0</v>
      </c>
      <c r="AR89" s="16" t="s">
        <v>247</v>
      </c>
      <c r="AT89" s="16" t="s">
        <v>151</v>
      </c>
      <c r="AU89" s="16" t="s">
        <v>82</v>
      </c>
      <c r="AY89" s="16" t="s">
        <v>148</v>
      </c>
      <c r="BE89" s="184">
        <f t="shared" si="4"/>
        <v>0</v>
      </c>
      <c r="BF89" s="184">
        <f t="shared" si="5"/>
        <v>0</v>
      </c>
      <c r="BG89" s="184">
        <f t="shared" si="6"/>
        <v>0</v>
      </c>
      <c r="BH89" s="184">
        <f t="shared" si="7"/>
        <v>0</v>
      </c>
      <c r="BI89" s="184">
        <f t="shared" si="8"/>
        <v>0</v>
      </c>
      <c r="BJ89" s="16" t="s">
        <v>82</v>
      </c>
      <c r="BK89" s="184">
        <f t="shared" si="9"/>
        <v>0</v>
      </c>
      <c r="BL89" s="16" t="s">
        <v>247</v>
      </c>
      <c r="BM89" s="16" t="s">
        <v>155</v>
      </c>
    </row>
    <row r="90" spans="2:65" s="1" customFormat="1" ht="16.5" customHeight="1">
      <c r="B90" s="33"/>
      <c r="C90" s="173" t="s">
        <v>149</v>
      </c>
      <c r="D90" s="173" t="s">
        <v>151</v>
      </c>
      <c r="E90" s="174" t="s">
        <v>1875</v>
      </c>
      <c r="F90" s="175" t="s">
        <v>1876</v>
      </c>
      <c r="G90" s="176" t="s">
        <v>399</v>
      </c>
      <c r="H90" s="177">
        <v>1</v>
      </c>
      <c r="I90" s="178"/>
      <c r="J90" s="179">
        <f t="shared" si="0"/>
        <v>0</v>
      </c>
      <c r="K90" s="175" t="s">
        <v>19</v>
      </c>
      <c r="L90" s="37"/>
      <c r="M90" s="180" t="s">
        <v>19</v>
      </c>
      <c r="N90" s="181" t="s">
        <v>45</v>
      </c>
      <c r="O90" s="59"/>
      <c r="P90" s="182">
        <f t="shared" si="1"/>
        <v>0</v>
      </c>
      <c r="Q90" s="182">
        <v>0</v>
      </c>
      <c r="R90" s="182">
        <f t="shared" si="2"/>
        <v>0</v>
      </c>
      <c r="S90" s="182">
        <v>0</v>
      </c>
      <c r="T90" s="183">
        <f t="shared" si="3"/>
        <v>0</v>
      </c>
      <c r="AR90" s="16" t="s">
        <v>247</v>
      </c>
      <c r="AT90" s="16" t="s">
        <v>151</v>
      </c>
      <c r="AU90" s="16" t="s">
        <v>82</v>
      </c>
      <c r="AY90" s="16" t="s">
        <v>148</v>
      </c>
      <c r="BE90" s="184">
        <f t="shared" si="4"/>
        <v>0</v>
      </c>
      <c r="BF90" s="184">
        <f t="shared" si="5"/>
        <v>0</v>
      </c>
      <c r="BG90" s="184">
        <f t="shared" si="6"/>
        <v>0</v>
      </c>
      <c r="BH90" s="184">
        <f t="shared" si="7"/>
        <v>0</v>
      </c>
      <c r="BI90" s="184">
        <f t="shared" si="8"/>
        <v>0</v>
      </c>
      <c r="BJ90" s="16" t="s">
        <v>82</v>
      </c>
      <c r="BK90" s="184">
        <f t="shared" si="9"/>
        <v>0</v>
      </c>
      <c r="BL90" s="16" t="s">
        <v>247</v>
      </c>
      <c r="BM90" s="16" t="s">
        <v>185</v>
      </c>
    </row>
    <row r="91" spans="2:65" s="1" customFormat="1" ht="16.5" customHeight="1">
      <c r="B91" s="33"/>
      <c r="C91" s="173" t="s">
        <v>155</v>
      </c>
      <c r="D91" s="173" t="s">
        <v>151</v>
      </c>
      <c r="E91" s="174" t="s">
        <v>1877</v>
      </c>
      <c r="F91" s="175" t="s">
        <v>1878</v>
      </c>
      <c r="G91" s="176" t="s">
        <v>399</v>
      </c>
      <c r="H91" s="177">
        <v>1</v>
      </c>
      <c r="I91" s="178"/>
      <c r="J91" s="179">
        <f t="shared" si="0"/>
        <v>0</v>
      </c>
      <c r="K91" s="175" t="s">
        <v>19</v>
      </c>
      <c r="L91" s="37"/>
      <c r="M91" s="180" t="s">
        <v>19</v>
      </c>
      <c r="N91" s="181" t="s">
        <v>45</v>
      </c>
      <c r="O91" s="59"/>
      <c r="P91" s="182">
        <f t="shared" si="1"/>
        <v>0</v>
      </c>
      <c r="Q91" s="182">
        <v>0</v>
      </c>
      <c r="R91" s="182">
        <f t="shared" si="2"/>
        <v>0</v>
      </c>
      <c r="S91" s="182">
        <v>0</v>
      </c>
      <c r="T91" s="183">
        <f t="shared" si="3"/>
        <v>0</v>
      </c>
      <c r="AR91" s="16" t="s">
        <v>247</v>
      </c>
      <c r="AT91" s="16" t="s">
        <v>151</v>
      </c>
      <c r="AU91" s="16" t="s">
        <v>82</v>
      </c>
      <c r="AY91" s="16" t="s">
        <v>148</v>
      </c>
      <c r="BE91" s="184">
        <f t="shared" si="4"/>
        <v>0</v>
      </c>
      <c r="BF91" s="184">
        <f t="shared" si="5"/>
        <v>0</v>
      </c>
      <c r="BG91" s="184">
        <f t="shared" si="6"/>
        <v>0</v>
      </c>
      <c r="BH91" s="184">
        <f t="shared" si="7"/>
        <v>0</v>
      </c>
      <c r="BI91" s="184">
        <f t="shared" si="8"/>
        <v>0</v>
      </c>
      <c r="BJ91" s="16" t="s">
        <v>82</v>
      </c>
      <c r="BK91" s="184">
        <f t="shared" si="9"/>
        <v>0</v>
      </c>
      <c r="BL91" s="16" t="s">
        <v>247</v>
      </c>
      <c r="BM91" s="16" t="s">
        <v>199</v>
      </c>
    </row>
    <row r="92" spans="2:65" s="1" customFormat="1" ht="16.5" customHeight="1">
      <c r="B92" s="33"/>
      <c r="C92" s="173" t="s">
        <v>176</v>
      </c>
      <c r="D92" s="173" t="s">
        <v>151</v>
      </c>
      <c r="E92" s="174" t="s">
        <v>1879</v>
      </c>
      <c r="F92" s="175" t="s">
        <v>1880</v>
      </c>
      <c r="G92" s="176" t="s">
        <v>399</v>
      </c>
      <c r="H92" s="177">
        <v>2</v>
      </c>
      <c r="I92" s="178"/>
      <c r="J92" s="179">
        <f t="shared" si="0"/>
        <v>0</v>
      </c>
      <c r="K92" s="175" t="s">
        <v>19</v>
      </c>
      <c r="L92" s="37"/>
      <c r="M92" s="180" t="s">
        <v>19</v>
      </c>
      <c r="N92" s="181" t="s">
        <v>45</v>
      </c>
      <c r="O92" s="59"/>
      <c r="P92" s="182">
        <f t="shared" si="1"/>
        <v>0</v>
      </c>
      <c r="Q92" s="182">
        <v>0</v>
      </c>
      <c r="R92" s="182">
        <f t="shared" si="2"/>
        <v>0</v>
      </c>
      <c r="S92" s="182">
        <v>0</v>
      </c>
      <c r="T92" s="183">
        <f t="shared" si="3"/>
        <v>0</v>
      </c>
      <c r="AR92" s="16" t="s">
        <v>247</v>
      </c>
      <c r="AT92" s="16" t="s">
        <v>151</v>
      </c>
      <c r="AU92" s="16" t="s">
        <v>82</v>
      </c>
      <c r="AY92" s="16" t="s">
        <v>148</v>
      </c>
      <c r="BE92" s="184">
        <f t="shared" si="4"/>
        <v>0</v>
      </c>
      <c r="BF92" s="184">
        <f t="shared" si="5"/>
        <v>0</v>
      </c>
      <c r="BG92" s="184">
        <f t="shared" si="6"/>
        <v>0</v>
      </c>
      <c r="BH92" s="184">
        <f t="shared" si="7"/>
        <v>0</v>
      </c>
      <c r="BI92" s="184">
        <f t="shared" si="8"/>
        <v>0</v>
      </c>
      <c r="BJ92" s="16" t="s">
        <v>82</v>
      </c>
      <c r="BK92" s="184">
        <f t="shared" si="9"/>
        <v>0</v>
      </c>
      <c r="BL92" s="16" t="s">
        <v>247</v>
      </c>
      <c r="BM92" s="16" t="s">
        <v>213</v>
      </c>
    </row>
    <row r="93" spans="2:65" s="1" customFormat="1" ht="16.5" customHeight="1">
      <c r="B93" s="33"/>
      <c r="C93" s="173" t="s">
        <v>185</v>
      </c>
      <c r="D93" s="173" t="s">
        <v>151</v>
      </c>
      <c r="E93" s="174" t="s">
        <v>1881</v>
      </c>
      <c r="F93" s="175" t="s">
        <v>1882</v>
      </c>
      <c r="G93" s="176" t="s">
        <v>399</v>
      </c>
      <c r="H93" s="177">
        <v>8</v>
      </c>
      <c r="I93" s="178"/>
      <c r="J93" s="179">
        <f t="shared" si="0"/>
        <v>0</v>
      </c>
      <c r="K93" s="175" t="s">
        <v>19</v>
      </c>
      <c r="L93" s="37"/>
      <c r="M93" s="180" t="s">
        <v>19</v>
      </c>
      <c r="N93" s="181" t="s">
        <v>45</v>
      </c>
      <c r="O93" s="59"/>
      <c r="P93" s="182">
        <f t="shared" si="1"/>
        <v>0</v>
      </c>
      <c r="Q93" s="182">
        <v>0</v>
      </c>
      <c r="R93" s="182">
        <f t="shared" si="2"/>
        <v>0</v>
      </c>
      <c r="S93" s="182">
        <v>0</v>
      </c>
      <c r="T93" s="183">
        <f t="shared" si="3"/>
        <v>0</v>
      </c>
      <c r="AR93" s="16" t="s">
        <v>247</v>
      </c>
      <c r="AT93" s="16" t="s">
        <v>151</v>
      </c>
      <c r="AU93" s="16" t="s">
        <v>82</v>
      </c>
      <c r="AY93" s="16" t="s">
        <v>148</v>
      </c>
      <c r="BE93" s="184">
        <f t="shared" si="4"/>
        <v>0</v>
      </c>
      <c r="BF93" s="184">
        <f t="shared" si="5"/>
        <v>0</v>
      </c>
      <c r="BG93" s="184">
        <f t="shared" si="6"/>
        <v>0</v>
      </c>
      <c r="BH93" s="184">
        <f t="shared" si="7"/>
        <v>0</v>
      </c>
      <c r="BI93" s="184">
        <f t="shared" si="8"/>
        <v>0</v>
      </c>
      <c r="BJ93" s="16" t="s">
        <v>82</v>
      </c>
      <c r="BK93" s="184">
        <f t="shared" si="9"/>
        <v>0</v>
      </c>
      <c r="BL93" s="16" t="s">
        <v>247</v>
      </c>
      <c r="BM93" s="16" t="s">
        <v>225</v>
      </c>
    </row>
    <row r="94" spans="2:65" s="1" customFormat="1" ht="16.5" customHeight="1">
      <c r="B94" s="33"/>
      <c r="C94" s="173" t="s">
        <v>192</v>
      </c>
      <c r="D94" s="173" t="s">
        <v>151</v>
      </c>
      <c r="E94" s="174" t="s">
        <v>1883</v>
      </c>
      <c r="F94" s="175" t="s">
        <v>1884</v>
      </c>
      <c r="G94" s="176" t="s">
        <v>399</v>
      </c>
      <c r="H94" s="177">
        <v>2</v>
      </c>
      <c r="I94" s="178"/>
      <c r="J94" s="179">
        <f t="shared" si="0"/>
        <v>0</v>
      </c>
      <c r="K94" s="175" t="s">
        <v>19</v>
      </c>
      <c r="L94" s="37"/>
      <c r="M94" s="180" t="s">
        <v>19</v>
      </c>
      <c r="N94" s="181" t="s">
        <v>45</v>
      </c>
      <c r="O94" s="59"/>
      <c r="P94" s="182">
        <f t="shared" si="1"/>
        <v>0</v>
      </c>
      <c r="Q94" s="182">
        <v>0</v>
      </c>
      <c r="R94" s="182">
        <f t="shared" si="2"/>
        <v>0</v>
      </c>
      <c r="S94" s="182">
        <v>0</v>
      </c>
      <c r="T94" s="183">
        <f t="shared" si="3"/>
        <v>0</v>
      </c>
      <c r="AR94" s="16" t="s">
        <v>247</v>
      </c>
      <c r="AT94" s="16" t="s">
        <v>151</v>
      </c>
      <c r="AU94" s="16" t="s">
        <v>82</v>
      </c>
      <c r="AY94" s="16" t="s">
        <v>148</v>
      </c>
      <c r="BE94" s="184">
        <f t="shared" si="4"/>
        <v>0</v>
      </c>
      <c r="BF94" s="184">
        <f t="shared" si="5"/>
        <v>0</v>
      </c>
      <c r="BG94" s="184">
        <f t="shared" si="6"/>
        <v>0</v>
      </c>
      <c r="BH94" s="184">
        <f t="shared" si="7"/>
        <v>0</v>
      </c>
      <c r="BI94" s="184">
        <f t="shared" si="8"/>
        <v>0</v>
      </c>
      <c r="BJ94" s="16" t="s">
        <v>82</v>
      </c>
      <c r="BK94" s="184">
        <f t="shared" si="9"/>
        <v>0</v>
      </c>
      <c r="BL94" s="16" t="s">
        <v>247</v>
      </c>
      <c r="BM94" s="16" t="s">
        <v>236</v>
      </c>
    </row>
    <row r="95" spans="2:65" s="1" customFormat="1" ht="16.5" customHeight="1">
      <c r="B95" s="33"/>
      <c r="C95" s="173" t="s">
        <v>199</v>
      </c>
      <c r="D95" s="173" t="s">
        <v>151</v>
      </c>
      <c r="E95" s="174" t="s">
        <v>1885</v>
      </c>
      <c r="F95" s="175" t="s">
        <v>1886</v>
      </c>
      <c r="G95" s="176" t="s">
        <v>399</v>
      </c>
      <c r="H95" s="177">
        <v>2</v>
      </c>
      <c r="I95" s="178"/>
      <c r="J95" s="179">
        <f t="shared" si="0"/>
        <v>0</v>
      </c>
      <c r="K95" s="175" t="s">
        <v>19</v>
      </c>
      <c r="L95" s="37"/>
      <c r="M95" s="180" t="s">
        <v>19</v>
      </c>
      <c r="N95" s="181" t="s">
        <v>45</v>
      </c>
      <c r="O95" s="59"/>
      <c r="P95" s="182">
        <f t="shared" si="1"/>
        <v>0</v>
      </c>
      <c r="Q95" s="182">
        <v>0</v>
      </c>
      <c r="R95" s="182">
        <f t="shared" si="2"/>
        <v>0</v>
      </c>
      <c r="S95" s="182">
        <v>0</v>
      </c>
      <c r="T95" s="183">
        <f t="shared" si="3"/>
        <v>0</v>
      </c>
      <c r="AR95" s="16" t="s">
        <v>247</v>
      </c>
      <c r="AT95" s="16" t="s">
        <v>151</v>
      </c>
      <c r="AU95" s="16" t="s">
        <v>82</v>
      </c>
      <c r="AY95" s="16" t="s">
        <v>148</v>
      </c>
      <c r="BE95" s="184">
        <f t="shared" si="4"/>
        <v>0</v>
      </c>
      <c r="BF95" s="184">
        <f t="shared" si="5"/>
        <v>0</v>
      </c>
      <c r="BG95" s="184">
        <f t="shared" si="6"/>
        <v>0</v>
      </c>
      <c r="BH95" s="184">
        <f t="shared" si="7"/>
        <v>0</v>
      </c>
      <c r="BI95" s="184">
        <f t="shared" si="8"/>
        <v>0</v>
      </c>
      <c r="BJ95" s="16" t="s">
        <v>82</v>
      </c>
      <c r="BK95" s="184">
        <f t="shared" si="9"/>
        <v>0</v>
      </c>
      <c r="BL95" s="16" t="s">
        <v>247</v>
      </c>
      <c r="BM95" s="16" t="s">
        <v>247</v>
      </c>
    </row>
    <row r="96" spans="2:65" s="1" customFormat="1" ht="22.5" customHeight="1">
      <c r="B96" s="33"/>
      <c r="C96" s="173" t="s">
        <v>206</v>
      </c>
      <c r="D96" s="173" t="s">
        <v>151</v>
      </c>
      <c r="E96" s="174" t="s">
        <v>1887</v>
      </c>
      <c r="F96" s="175" t="s">
        <v>1888</v>
      </c>
      <c r="G96" s="176" t="s">
        <v>399</v>
      </c>
      <c r="H96" s="177">
        <v>2</v>
      </c>
      <c r="I96" s="178"/>
      <c r="J96" s="179">
        <f t="shared" si="0"/>
        <v>0</v>
      </c>
      <c r="K96" s="175" t="s">
        <v>19</v>
      </c>
      <c r="L96" s="37"/>
      <c r="M96" s="180" t="s">
        <v>19</v>
      </c>
      <c r="N96" s="181" t="s">
        <v>45</v>
      </c>
      <c r="O96" s="59"/>
      <c r="P96" s="182">
        <f t="shared" si="1"/>
        <v>0</v>
      </c>
      <c r="Q96" s="182">
        <v>0</v>
      </c>
      <c r="R96" s="182">
        <f t="shared" si="2"/>
        <v>0</v>
      </c>
      <c r="S96" s="182">
        <v>0</v>
      </c>
      <c r="T96" s="183">
        <f t="shared" si="3"/>
        <v>0</v>
      </c>
      <c r="AR96" s="16" t="s">
        <v>247</v>
      </c>
      <c r="AT96" s="16" t="s">
        <v>151</v>
      </c>
      <c r="AU96" s="16" t="s">
        <v>82</v>
      </c>
      <c r="AY96" s="16" t="s">
        <v>148</v>
      </c>
      <c r="BE96" s="184">
        <f t="shared" si="4"/>
        <v>0</v>
      </c>
      <c r="BF96" s="184">
        <f t="shared" si="5"/>
        <v>0</v>
      </c>
      <c r="BG96" s="184">
        <f t="shared" si="6"/>
        <v>0</v>
      </c>
      <c r="BH96" s="184">
        <f t="shared" si="7"/>
        <v>0</v>
      </c>
      <c r="BI96" s="184">
        <f t="shared" si="8"/>
        <v>0</v>
      </c>
      <c r="BJ96" s="16" t="s">
        <v>82</v>
      </c>
      <c r="BK96" s="184">
        <f t="shared" si="9"/>
        <v>0</v>
      </c>
      <c r="BL96" s="16" t="s">
        <v>247</v>
      </c>
      <c r="BM96" s="16" t="s">
        <v>259</v>
      </c>
    </row>
    <row r="97" spans="2:65" s="1" customFormat="1" ht="16.5" customHeight="1">
      <c r="B97" s="33"/>
      <c r="C97" s="173" t="s">
        <v>213</v>
      </c>
      <c r="D97" s="173" t="s">
        <v>151</v>
      </c>
      <c r="E97" s="174" t="s">
        <v>1889</v>
      </c>
      <c r="F97" s="175" t="s">
        <v>1890</v>
      </c>
      <c r="G97" s="176" t="s">
        <v>399</v>
      </c>
      <c r="H97" s="177">
        <v>4</v>
      </c>
      <c r="I97" s="178"/>
      <c r="J97" s="179">
        <f t="shared" si="0"/>
        <v>0</v>
      </c>
      <c r="K97" s="175" t="s">
        <v>19</v>
      </c>
      <c r="L97" s="37"/>
      <c r="M97" s="180" t="s">
        <v>19</v>
      </c>
      <c r="N97" s="181" t="s">
        <v>45</v>
      </c>
      <c r="O97" s="59"/>
      <c r="P97" s="182">
        <f t="shared" si="1"/>
        <v>0</v>
      </c>
      <c r="Q97" s="182">
        <v>0</v>
      </c>
      <c r="R97" s="182">
        <f t="shared" si="2"/>
        <v>0</v>
      </c>
      <c r="S97" s="182">
        <v>0</v>
      </c>
      <c r="T97" s="183">
        <f t="shared" si="3"/>
        <v>0</v>
      </c>
      <c r="AR97" s="16" t="s">
        <v>247</v>
      </c>
      <c r="AT97" s="16" t="s">
        <v>151</v>
      </c>
      <c r="AU97" s="16" t="s">
        <v>82</v>
      </c>
      <c r="AY97" s="16" t="s">
        <v>148</v>
      </c>
      <c r="BE97" s="184">
        <f t="shared" si="4"/>
        <v>0</v>
      </c>
      <c r="BF97" s="184">
        <f t="shared" si="5"/>
        <v>0</v>
      </c>
      <c r="BG97" s="184">
        <f t="shared" si="6"/>
        <v>0</v>
      </c>
      <c r="BH97" s="184">
        <f t="shared" si="7"/>
        <v>0</v>
      </c>
      <c r="BI97" s="184">
        <f t="shared" si="8"/>
        <v>0</v>
      </c>
      <c r="BJ97" s="16" t="s">
        <v>82</v>
      </c>
      <c r="BK97" s="184">
        <f t="shared" si="9"/>
        <v>0</v>
      </c>
      <c r="BL97" s="16" t="s">
        <v>247</v>
      </c>
      <c r="BM97" s="16" t="s">
        <v>276</v>
      </c>
    </row>
    <row r="98" spans="2:65" s="1" customFormat="1" ht="16.5" customHeight="1">
      <c r="B98" s="33"/>
      <c r="C98" s="173" t="s">
        <v>220</v>
      </c>
      <c r="D98" s="173" t="s">
        <v>151</v>
      </c>
      <c r="E98" s="174" t="s">
        <v>1891</v>
      </c>
      <c r="F98" s="175" t="s">
        <v>1892</v>
      </c>
      <c r="G98" s="176" t="s">
        <v>399</v>
      </c>
      <c r="H98" s="177">
        <v>8</v>
      </c>
      <c r="I98" s="178"/>
      <c r="J98" s="179">
        <f t="shared" si="0"/>
        <v>0</v>
      </c>
      <c r="K98" s="175" t="s">
        <v>19</v>
      </c>
      <c r="L98" s="37"/>
      <c r="M98" s="180" t="s">
        <v>19</v>
      </c>
      <c r="N98" s="181" t="s">
        <v>45</v>
      </c>
      <c r="O98" s="59"/>
      <c r="P98" s="182">
        <f t="shared" si="1"/>
        <v>0</v>
      </c>
      <c r="Q98" s="182">
        <v>0</v>
      </c>
      <c r="R98" s="182">
        <f t="shared" si="2"/>
        <v>0</v>
      </c>
      <c r="S98" s="182">
        <v>0</v>
      </c>
      <c r="T98" s="183">
        <f t="shared" si="3"/>
        <v>0</v>
      </c>
      <c r="AR98" s="16" t="s">
        <v>247</v>
      </c>
      <c r="AT98" s="16" t="s">
        <v>151</v>
      </c>
      <c r="AU98" s="16" t="s">
        <v>82</v>
      </c>
      <c r="AY98" s="16" t="s">
        <v>148</v>
      </c>
      <c r="BE98" s="184">
        <f t="shared" si="4"/>
        <v>0</v>
      </c>
      <c r="BF98" s="184">
        <f t="shared" si="5"/>
        <v>0</v>
      </c>
      <c r="BG98" s="184">
        <f t="shared" si="6"/>
        <v>0</v>
      </c>
      <c r="BH98" s="184">
        <f t="shared" si="7"/>
        <v>0</v>
      </c>
      <c r="BI98" s="184">
        <f t="shared" si="8"/>
        <v>0</v>
      </c>
      <c r="BJ98" s="16" t="s">
        <v>82</v>
      </c>
      <c r="BK98" s="184">
        <f t="shared" si="9"/>
        <v>0</v>
      </c>
      <c r="BL98" s="16" t="s">
        <v>247</v>
      </c>
      <c r="BM98" s="16" t="s">
        <v>317</v>
      </c>
    </row>
    <row r="99" spans="2:65" s="1" customFormat="1" ht="16.5" customHeight="1">
      <c r="B99" s="33"/>
      <c r="C99" s="173" t="s">
        <v>225</v>
      </c>
      <c r="D99" s="173" t="s">
        <v>151</v>
      </c>
      <c r="E99" s="174" t="s">
        <v>1893</v>
      </c>
      <c r="F99" s="175" t="s">
        <v>1894</v>
      </c>
      <c r="G99" s="176" t="s">
        <v>399</v>
      </c>
      <c r="H99" s="177">
        <v>5</v>
      </c>
      <c r="I99" s="178"/>
      <c r="J99" s="179">
        <f t="shared" si="0"/>
        <v>0</v>
      </c>
      <c r="K99" s="175" t="s">
        <v>19</v>
      </c>
      <c r="L99" s="37"/>
      <c r="M99" s="180" t="s">
        <v>19</v>
      </c>
      <c r="N99" s="181" t="s">
        <v>45</v>
      </c>
      <c r="O99" s="59"/>
      <c r="P99" s="182">
        <f t="shared" si="1"/>
        <v>0</v>
      </c>
      <c r="Q99" s="182">
        <v>0</v>
      </c>
      <c r="R99" s="182">
        <f t="shared" si="2"/>
        <v>0</v>
      </c>
      <c r="S99" s="182">
        <v>0</v>
      </c>
      <c r="T99" s="183">
        <f t="shared" si="3"/>
        <v>0</v>
      </c>
      <c r="AR99" s="16" t="s">
        <v>247</v>
      </c>
      <c r="AT99" s="16" t="s">
        <v>151</v>
      </c>
      <c r="AU99" s="16" t="s">
        <v>82</v>
      </c>
      <c r="AY99" s="16" t="s">
        <v>148</v>
      </c>
      <c r="BE99" s="184">
        <f t="shared" si="4"/>
        <v>0</v>
      </c>
      <c r="BF99" s="184">
        <f t="shared" si="5"/>
        <v>0</v>
      </c>
      <c r="BG99" s="184">
        <f t="shared" si="6"/>
        <v>0</v>
      </c>
      <c r="BH99" s="184">
        <f t="shared" si="7"/>
        <v>0</v>
      </c>
      <c r="BI99" s="184">
        <f t="shared" si="8"/>
        <v>0</v>
      </c>
      <c r="BJ99" s="16" t="s">
        <v>82</v>
      </c>
      <c r="BK99" s="184">
        <f t="shared" si="9"/>
        <v>0</v>
      </c>
      <c r="BL99" s="16" t="s">
        <v>247</v>
      </c>
      <c r="BM99" s="16" t="s">
        <v>330</v>
      </c>
    </row>
    <row r="100" spans="2:65" s="1" customFormat="1" ht="16.5" customHeight="1">
      <c r="B100" s="33"/>
      <c r="C100" s="173" t="s">
        <v>232</v>
      </c>
      <c r="D100" s="173" t="s">
        <v>151</v>
      </c>
      <c r="E100" s="174" t="s">
        <v>1895</v>
      </c>
      <c r="F100" s="175" t="s">
        <v>1896</v>
      </c>
      <c r="G100" s="176" t="s">
        <v>399</v>
      </c>
      <c r="H100" s="177">
        <v>2</v>
      </c>
      <c r="I100" s="178"/>
      <c r="J100" s="179">
        <f t="shared" si="0"/>
        <v>0</v>
      </c>
      <c r="K100" s="175" t="s">
        <v>19</v>
      </c>
      <c r="L100" s="37"/>
      <c r="M100" s="180" t="s">
        <v>19</v>
      </c>
      <c r="N100" s="181" t="s">
        <v>45</v>
      </c>
      <c r="O100" s="59"/>
      <c r="P100" s="182">
        <f t="shared" si="1"/>
        <v>0</v>
      </c>
      <c r="Q100" s="182">
        <v>0</v>
      </c>
      <c r="R100" s="182">
        <f t="shared" si="2"/>
        <v>0</v>
      </c>
      <c r="S100" s="182">
        <v>0</v>
      </c>
      <c r="T100" s="183">
        <f t="shared" si="3"/>
        <v>0</v>
      </c>
      <c r="AR100" s="16" t="s">
        <v>247</v>
      </c>
      <c r="AT100" s="16" t="s">
        <v>151</v>
      </c>
      <c r="AU100" s="16" t="s">
        <v>82</v>
      </c>
      <c r="AY100" s="16" t="s">
        <v>148</v>
      </c>
      <c r="BE100" s="184">
        <f t="shared" si="4"/>
        <v>0</v>
      </c>
      <c r="BF100" s="184">
        <f t="shared" si="5"/>
        <v>0</v>
      </c>
      <c r="BG100" s="184">
        <f t="shared" si="6"/>
        <v>0</v>
      </c>
      <c r="BH100" s="184">
        <f t="shared" si="7"/>
        <v>0</v>
      </c>
      <c r="BI100" s="184">
        <f t="shared" si="8"/>
        <v>0</v>
      </c>
      <c r="BJ100" s="16" t="s">
        <v>82</v>
      </c>
      <c r="BK100" s="184">
        <f t="shared" si="9"/>
        <v>0</v>
      </c>
      <c r="BL100" s="16" t="s">
        <v>247</v>
      </c>
      <c r="BM100" s="16" t="s">
        <v>345</v>
      </c>
    </row>
    <row r="101" spans="2:65" s="1" customFormat="1" ht="16.5" customHeight="1">
      <c r="B101" s="33"/>
      <c r="C101" s="173" t="s">
        <v>236</v>
      </c>
      <c r="D101" s="173" t="s">
        <v>151</v>
      </c>
      <c r="E101" s="174" t="s">
        <v>1897</v>
      </c>
      <c r="F101" s="175" t="s">
        <v>1898</v>
      </c>
      <c r="G101" s="176" t="s">
        <v>399</v>
      </c>
      <c r="H101" s="177">
        <v>2</v>
      </c>
      <c r="I101" s="178"/>
      <c r="J101" s="179">
        <f t="shared" si="0"/>
        <v>0</v>
      </c>
      <c r="K101" s="175" t="s">
        <v>19</v>
      </c>
      <c r="L101" s="37"/>
      <c r="M101" s="180" t="s">
        <v>19</v>
      </c>
      <c r="N101" s="181" t="s">
        <v>45</v>
      </c>
      <c r="O101" s="59"/>
      <c r="P101" s="182">
        <f t="shared" si="1"/>
        <v>0</v>
      </c>
      <c r="Q101" s="182">
        <v>0</v>
      </c>
      <c r="R101" s="182">
        <f t="shared" si="2"/>
        <v>0</v>
      </c>
      <c r="S101" s="182">
        <v>0</v>
      </c>
      <c r="T101" s="183">
        <f t="shared" si="3"/>
        <v>0</v>
      </c>
      <c r="AR101" s="16" t="s">
        <v>247</v>
      </c>
      <c r="AT101" s="16" t="s">
        <v>151</v>
      </c>
      <c r="AU101" s="16" t="s">
        <v>82</v>
      </c>
      <c r="AY101" s="16" t="s">
        <v>148</v>
      </c>
      <c r="BE101" s="184">
        <f t="shared" si="4"/>
        <v>0</v>
      </c>
      <c r="BF101" s="184">
        <f t="shared" si="5"/>
        <v>0</v>
      </c>
      <c r="BG101" s="184">
        <f t="shared" si="6"/>
        <v>0</v>
      </c>
      <c r="BH101" s="184">
        <f t="shared" si="7"/>
        <v>0</v>
      </c>
      <c r="BI101" s="184">
        <f t="shared" si="8"/>
        <v>0</v>
      </c>
      <c r="BJ101" s="16" t="s">
        <v>82</v>
      </c>
      <c r="BK101" s="184">
        <f t="shared" si="9"/>
        <v>0</v>
      </c>
      <c r="BL101" s="16" t="s">
        <v>247</v>
      </c>
      <c r="BM101" s="16" t="s">
        <v>357</v>
      </c>
    </row>
    <row r="102" spans="2:65" s="1" customFormat="1" ht="22.5" customHeight="1">
      <c r="B102" s="33"/>
      <c r="C102" s="173" t="s">
        <v>8</v>
      </c>
      <c r="D102" s="173" t="s">
        <v>151</v>
      </c>
      <c r="E102" s="174" t="s">
        <v>1899</v>
      </c>
      <c r="F102" s="175" t="s">
        <v>1900</v>
      </c>
      <c r="G102" s="176" t="s">
        <v>399</v>
      </c>
      <c r="H102" s="177">
        <v>1</v>
      </c>
      <c r="I102" s="178"/>
      <c r="J102" s="179">
        <f t="shared" si="0"/>
        <v>0</v>
      </c>
      <c r="K102" s="175" t="s">
        <v>19</v>
      </c>
      <c r="L102" s="37"/>
      <c r="M102" s="180" t="s">
        <v>19</v>
      </c>
      <c r="N102" s="181" t="s">
        <v>45</v>
      </c>
      <c r="O102" s="59"/>
      <c r="P102" s="182">
        <f t="shared" si="1"/>
        <v>0</v>
      </c>
      <c r="Q102" s="182">
        <v>0</v>
      </c>
      <c r="R102" s="182">
        <f t="shared" si="2"/>
        <v>0</v>
      </c>
      <c r="S102" s="182">
        <v>0</v>
      </c>
      <c r="T102" s="183">
        <f t="shared" si="3"/>
        <v>0</v>
      </c>
      <c r="AR102" s="16" t="s">
        <v>247</v>
      </c>
      <c r="AT102" s="16" t="s">
        <v>151</v>
      </c>
      <c r="AU102" s="16" t="s">
        <v>82</v>
      </c>
      <c r="AY102" s="16" t="s">
        <v>148</v>
      </c>
      <c r="BE102" s="184">
        <f t="shared" si="4"/>
        <v>0</v>
      </c>
      <c r="BF102" s="184">
        <f t="shared" si="5"/>
        <v>0</v>
      </c>
      <c r="BG102" s="184">
        <f t="shared" si="6"/>
        <v>0</v>
      </c>
      <c r="BH102" s="184">
        <f t="shared" si="7"/>
        <v>0</v>
      </c>
      <c r="BI102" s="184">
        <f t="shared" si="8"/>
        <v>0</v>
      </c>
      <c r="BJ102" s="16" t="s">
        <v>82</v>
      </c>
      <c r="BK102" s="184">
        <f t="shared" si="9"/>
        <v>0</v>
      </c>
      <c r="BL102" s="16" t="s">
        <v>247</v>
      </c>
      <c r="BM102" s="16" t="s">
        <v>366</v>
      </c>
    </row>
    <row r="103" spans="2:65" s="1" customFormat="1" ht="22.5" customHeight="1">
      <c r="B103" s="33"/>
      <c r="C103" s="173" t="s">
        <v>247</v>
      </c>
      <c r="D103" s="173" t="s">
        <v>151</v>
      </c>
      <c r="E103" s="174" t="s">
        <v>1901</v>
      </c>
      <c r="F103" s="175" t="s">
        <v>1902</v>
      </c>
      <c r="G103" s="176" t="s">
        <v>399</v>
      </c>
      <c r="H103" s="177">
        <v>1</v>
      </c>
      <c r="I103" s="178"/>
      <c r="J103" s="179">
        <f t="shared" si="0"/>
        <v>0</v>
      </c>
      <c r="K103" s="175" t="s">
        <v>19</v>
      </c>
      <c r="L103" s="37"/>
      <c r="M103" s="180" t="s">
        <v>19</v>
      </c>
      <c r="N103" s="181" t="s">
        <v>45</v>
      </c>
      <c r="O103" s="59"/>
      <c r="P103" s="182">
        <f t="shared" si="1"/>
        <v>0</v>
      </c>
      <c r="Q103" s="182">
        <v>0</v>
      </c>
      <c r="R103" s="182">
        <f t="shared" si="2"/>
        <v>0</v>
      </c>
      <c r="S103" s="182">
        <v>0</v>
      </c>
      <c r="T103" s="183">
        <f t="shared" si="3"/>
        <v>0</v>
      </c>
      <c r="AR103" s="16" t="s">
        <v>247</v>
      </c>
      <c r="AT103" s="16" t="s">
        <v>151</v>
      </c>
      <c r="AU103" s="16" t="s">
        <v>82</v>
      </c>
      <c r="AY103" s="16" t="s">
        <v>148</v>
      </c>
      <c r="BE103" s="184">
        <f t="shared" si="4"/>
        <v>0</v>
      </c>
      <c r="BF103" s="184">
        <f t="shared" si="5"/>
        <v>0</v>
      </c>
      <c r="BG103" s="184">
        <f t="shared" si="6"/>
        <v>0</v>
      </c>
      <c r="BH103" s="184">
        <f t="shared" si="7"/>
        <v>0</v>
      </c>
      <c r="BI103" s="184">
        <f t="shared" si="8"/>
        <v>0</v>
      </c>
      <c r="BJ103" s="16" t="s">
        <v>82</v>
      </c>
      <c r="BK103" s="184">
        <f t="shared" si="9"/>
        <v>0</v>
      </c>
      <c r="BL103" s="16" t="s">
        <v>247</v>
      </c>
      <c r="BM103" s="16" t="s">
        <v>382</v>
      </c>
    </row>
    <row r="104" spans="2:65" s="1" customFormat="1" ht="16.5" customHeight="1">
      <c r="B104" s="33"/>
      <c r="C104" s="173" t="s">
        <v>254</v>
      </c>
      <c r="D104" s="173" t="s">
        <v>151</v>
      </c>
      <c r="E104" s="174" t="s">
        <v>1903</v>
      </c>
      <c r="F104" s="175" t="s">
        <v>1904</v>
      </c>
      <c r="G104" s="176" t="s">
        <v>399</v>
      </c>
      <c r="H104" s="177">
        <v>5</v>
      </c>
      <c r="I104" s="178"/>
      <c r="J104" s="179">
        <f t="shared" si="0"/>
        <v>0</v>
      </c>
      <c r="K104" s="175" t="s">
        <v>19</v>
      </c>
      <c r="L104" s="37"/>
      <c r="M104" s="180" t="s">
        <v>19</v>
      </c>
      <c r="N104" s="181" t="s">
        <v>45</v>
      </c>
      <c r="O104" s="59"/>
      <c r="P104" s="182">
        <f t="shared" si="1"/>
        <v>0</v>
      </c>
      <c r="Q104" s="182">
        <v>0</v>
      </c>
      <c r="R104" s="182">
        <f t="shared" si="2"/>
        <v>0</v>
      </c>
      <c r="S104" s="182">
        <v>0</v>
      </c>
      <c r="T104" s="183">
        <f t="shared" si="3"/>
        <v>0</v>
      </c>
      <c r="AR104" s="16" t="s">
        <v>247</v>
      </c>
      <c r="AT104" s="16" t="s">
        <v>151</v>
      </c>
      <c r="AU104" s="16" t="s">
        <v>82</v>
      </c>
      <c r="AY104" s="16" t="s">
        <v>148</v>
      </c>
      <c r="BE104" s="184">
        <f t="shared" si="4"/>
        <v>0</v>
      </c>
      <c r="BF104" s="184">
        <f t="shared" si="5"/>
        <v>0</v>
      </c>
      <c r="BG104" s="184">
        <f t="shared" si="6"/>
        <v>0</v>
      </c>
      <c r="BH104" s="184">
        <f t="shared" si="7"/>
        <v>0</v>
      </c>
      <c r="BI104" s="184">
        <f t="shared" si="8"/>
        <v>0</v>
      </c>
      <c r="BJ104" s="16" t="s">
        <v>82</v>
      </c>
      <c r="BK104" s="184">
        <f t="shared" si="9"/>
        <v>0</v>
      </c>
      <c r="BL104" s="16" t="s">
        <v>247</v>
      </c>
      <c r="BM104" s="16" t="s">
        <v>392</v>
      </c>
    </row>
    <row r="105" spans="2:65" s="1" customFormat="1" ht="16.5" customHeight="1">
      <c r="B105" s="33"/>
      <c r="C105" s="173" t="s">
        <v>259</v>
      </c>
      <c r="D105" s="173" t="s">
        <v>151</v>
      </c>
      <c r="E105" s="174" t="s">
        <v>1905</v>
      </c>
      <c r="F105" s="175" t="s">
        <v>1906</v>
      </c>
      <c r="G105" s="176" t="s">
        <v>399</v>
      </c>
      <c r="H105" s="177">
        <v>2</v>
      </c>
      <c r="I105" s="178"/>
      <c r="J105" s="179">
        <f t="shared" si="0"/>
        <v>0</v>
      </c>
      <c r="K105" s="175" t="s">
        <v>19</v>
      </c>
      <c r="L105" s="37"/>
      <c r="M105" s="180" t="s">
        <v>19</v>
      </c>
      <c r="N105" s="181" t="s">
        <v>45</v>
      </c>
      <c r="O105" s="59"/>
      <c r="P105" s="182">
        <f t="shared" si="1"/>
        <v>0</v>
      </c>
      <c r="Q105" s="182">
        <v>0</v>
      </c>
      <c r="R105" s="182">
        <f t="shared" si="2"/>
        <v>0</v>
      </c>
      <c r="S105" s="182">
        <v>0</v>
      </c>
      <c r="T105" s="183">
        <f t="shared" si="3"/>
        <v>0</v>
      </c>
      <c r="AR105" s="16" t="s">
        <v>247</v>
      </c>
      <c r="AT105" s="16" t="s">
        <v>151</v>
      </c>
      <c r="AU105" s="16" t="s">
        <v>82</v>
      </c>
      <c r="AY105" s="16" t="s">
        <v>148</v>
      </c>
      <c r="BE105" s="184">
        <f t="shared" si="4"/>
        <v>0</v>
      </c>
      <c r="BF105" s="184">
        <f t="shared" si="5"/>
        <v>0</v>
      </c>
      <c r="BG105" s="184">
        <f t="shared" si="6"/>
        <v>0</v>
      </c>
      <c r="BH105" s="184">
        <f t="shared" si="7"/>
        <v>0</v>
      </c>
      <c r="BI105" s="184">
        <f t="shared" si="8"/>
        <v>0</v>
      </c>
      <c r="BJ105" s="16" t="s">
        <v>82</v>
      </c>
      <c r="BK105" s="184">
        <f t="shared" si="9"/>
        <v>0</v>
      </c>
      <c r="BL105" s="16" t="s">
        <v>247</v>
      </c>
      <c r="BM105" s="16" t="s">
        <v>401</v>
      </c>
    </row>
    <row r="106" spans="2:65" s="1" customFormat="1" ht="16.5" customHeight="1">
      <c r="B106" s="33"/>
      <c r="C106" s="173" t="s">
        <v>266</v>
      </c>
      <c r="D106" s="173" t="s">
        <v>151</v>
      </c>
      <c r="E106" s="174" t="s">
        <v>1907</v>
      </c>
      <c r="F106" s="175" t="s">
        <v>1908</v>
      </c>
      <c r="G106" s="176" t="s">
        <v>399</v>
      </c>
      <c r="H106" s="177">
        <v>6</v>
      </c>
      <c r="I106" s="178"/>
      <c r="J106" s="179">
        <f t="shared" si="0"/>
        <v>0</v>
      </c>
      <c r="K106" s="175" t="s">
        <v>19</v>
      </c>
      <c r="L106" s="37"/>
      <c r="M106" s="180" t="s">
        <v>19</v>
      </c>
      <c r="N106" s="181" t="s">
        <v>45</v>
      </c>
      <c r="O106" s="59"/>
      <c r="P106" s="182">
        <f t="shared" si="1"/>
        <v>0</v>
      </c>
      <c r="Q106" s="182">
        <v>0</v>
      </c>
      <c r="R106" s="182">
        <f t="shared" si="2"/>
        <v>0</v>
      </c>
      <c r="S106" s="182">
        <v>0</v>
      </c>
      <c r="T106" s="183">
        <f t="shared" si="3"/>
        <v>0</v>
      </c>
      <c r="AR106" s="16" t="s">
        <v>247</v>
      </c>
      <c r="AT106" s="16" t="s">
        <v>151</v>
      </c>
      <c r="AU106" s="16" t="s">
        <v>82</v>
      </c>
      <c r="AY106" s="16" t="s">
        <v>148</v>
      </c>
      <c r="BE106" s="184">
        <f t="shared" si="4"/>
        <v>0</v>
      </c>
      <c r="BF106" s="184">
        <f t="shared" si="5"/>
        <v>0</v>
      </c>
      <c r="BG106" s="184">
        <f t="shared" si="6"/>
        <v>0</v>
      </c>
      <c r="BH106" s="184">
        <f t="shared" si="7"/>
        <v>0</v>
      </c>
      <c r="BI106" s="184">
        <f t="shared" si="8"/>
        <v>0</v>
      </c>
      <c r="BJ106" s="16" t="s">
        <v>82</v>
      </c>
      <c r="BK106" s="184">
        <f t="shared" si="9"/>
        <v>0</v>
      </c>
      <c r="BL106" s="16" t="s">
        <v>247</v>
      </c>
      <c r="BM106" s="16" t="s">
        <v>410</v>
      </c>
    </row>
    <row r="107" spans="2:65" s="1" customFormat="1" ht="16.5" customHeight="1">
      <c r="B107" s="33"/>
      <c r="C107" s="173" t="s">
        <v>276</v>
      </c>
      <c r="D107" s="173" t="s">
        <v>151</v>
      </c>
      <c r="E107" s="174" t="s">
        <v>1909</v>
      </c>
      <c r="F107" s="175" t="s">
        <v>1910</v>
      </c>
      <c r="G107" s="176" t="s">
        <v>399</v>
      </c>
      <c r="H107" s="177">
        <v>6</v>
      </c>
      <c r="I107" s="178"/>
      <c r="J107" s="179">
        <f t="shared" si="0"/>
        <v>0</v>
      </c>
      <c r="K107" s="175" t="s">
        <v>19</v>
      </c>
      <c r="L107" s="37"/>
      <c r="M107" s="180" t="s">
        <v>19</v>
      </c>
      <c r="N107" s="181" t="s">
        <v>45</v>
      </c>
      <c r="O107" s="59"/>
      <c r="P107" s="182">
        <f t="shared" si="1"/>
        <v>0</v>
      </c>
      <c r="Q107" s="182">
        <v>0</v>
      </c>
      <c r="R107" s="182">
        <f t="shared" si="2"/>
        <v>0</v>
      </c>
      <c r="S107" s="182">
        <v>0</v>
      </c>
      <c r="T107" s="183">
        <f t="shared" si="3"/>
        <v>0</v>
      </c>
      <c r="AR107" s="16" t="s">
        <v>247</v>
      </c>
      <c r="AT107" s="16" t="s">
        <v>151</v>
      </c>
      <c r="AU107" s="16" t="s">
        <v>82</v>
      </c>
      <c r="AY107" s="16" t="s">
        <v>148</v>
      </c>
      <c r="BE107" s="184">
        <f t="shared" si="4"/>
        <v>0</v>
      </c>
      <c r="BF107" s="184">
        <f t="shared" si="5"/>
        <v>0</v>
      </c>
      <c r="BG107" s="184">
        <f t="shared" si="6"/>
        <v>0</v>
      </c>
      <c r="BH107" s="184">
        <f t="shared" si="7"/>
        <v>0</v>
      </c>
      <c r="BI107" s="184">
        <f t="shared" si="8"/>
        <v>0</v>
      </c>
      <c r="BJ107" s="16" t="s">
        <v>82</v>
      </c>
      <c r="BK107" s="184">
        <f t="shared" si="9"/>
        <v>0</v>
      </c>
      <c r="BL107" s="16" t="s">
        <v>247</v>
      </c>
      <c r="BM107" s="16" t="s">
        <v>419</v>
      </c>
    </row>
    <row r="108" spans="2:65" s="1" customFormat="1" ht="16.5" customHeight="1">
      <c r="B108" s="33"/>
      <c r="C108" s="173" t="s">
        <v>7</v>
      </c>
      <c r="D108" s="173" t="s">
        <v>151</v>
      </c>
      <c r="E108" s="174" t="s">
        <v>1911</v>
      </c>
      <c r="F108" s="175" t="s">
        <v>1912</v>
      </c>
      <c r="G108" s="176" t="s">
        <v>399</v>
      </c>
      <c r="H108" s="177">
        <v>1</v>
      </c>
      <c r="I108" s="178"/>
      <c r="J108" s="179">
        <f t="shared" si="0"/>
        <v>0</v>
      </c>
      <c r="K108" s="175" t="s">
        <v>19</v>
      </c>
      <c r="L108" s="37"/>
      <c r="M108" s="180" t="s">
        <v>19</v>
      </c>
      <c r="N108" s="181" t="s">
        <v>45</v>
      </c>
      <c r="O108" s="59"/>
      <c r="P108" s="182">
        <f t="shared" si="1"/>
        <v>0</v>
      </c>
      <c r="Q108" s="182">
        <v>0</v>
      </c>
      <c r="R108" s="182">
        <f t="shared" si="2"/>
        <v>0</v>
      </c>
      <c r="S108" s="182">
        <v>0</v>
      </c>
      <c r="T108" s="183">
        <f t="shared" si="3"/>
        <v>0</v>
      </c>
      <c r="AR108" s="16" t="s">
        <v>247</v>
      </c>
      <c r="AT108" s="16" t="s">
        <v>151</v>
      </c>
      <c r="AU108" s="16" t="s">
        <v>82</v>
      </c>
      <c r="AY108" s="16" t="s">
        <v>148</v>
      </c>
      <c r="BE108" s="184">
        <f t="shared" si="4"/>
        <v>0</v>
      </c>
      <c r="BF108" s="184">
        <f t="shared" si="5"/>
        <v>0</v>
      </c>
      <c r="BG108" s="184">
        <f t="shared" si="6"/>
        <v>0</v>
      </c>
      <c r="BH108" s="184">
        <f t="shared" si="7"/>
        <v>0</v>
      </c>
      <c r="BI108" s="184">
        <f t="shared" si="8"/>
        <v>0</v>
      </c>
      <c r="BJ108" s="16" t="s">
        <v>82</v>
      </c>
      <c r="BK108" s="184">
        <f t="shared" si="9"/>
        <v>0</v>
      </c>
      <c r="BL108" s="16" t="s">
        <v>247</v>
      </c>
      <c r="BM108" s="16" t="s">
        <v>429</v>
      </c>
    </row>
    <row r="109" spans="2:65" s="1" customFormat="1" ht="16.5" customHeight="1">
      <c r="B109" s="33"/>
      <c r="C109" s="173" t="s">
        <v>317</v>
      </c>
      <c r="D109" s="173" t="s">
        <v>151</v>
      </c>
      <c r="E109" s="174" t="s">
        <v>1913</v>
      </c>
      <c r="F109" s="175" t="s">
        <v>1914</v>
      </c>
      <c r="G109" s="176" t="s">
        <v>399</v>
      </c>
      <c r="H109" s="177">
        <v>3</v>
      </c>
      <c r="I109" s="178"/>
      <c r="J109" s="179">
        <f t="shared" si="0"/>
        <v>0</v>
      </c>
      <c r="K109" s="175" t="s">
        <v>19</v>
      </c>
      <c r="L109" s="37"/>
      <c r="M109" s="180" t="s">
        <v>19</v>
      </c>
      <c r="N109" s="181" t="s">
        <v>45</v>
      </c>
      <c r="O109" s="59"/>
      <c r="P109" s="182">
        <f t="shared" si="1"/>
        <v>0</v>
      </c>
      <c r="Q109" s="182">
        <v>0</v>
      </c>
      <c r="R109" s="182">
        <f t="shared" si="2"/>
        <v>0</v>
      </c>
      <c r="S109" s="182">
        <v>0</v>
      </c>
      <c r="T109" s="183">
        <f t="shared" si="3"/>
        <v>0</v>
      </c>
      <c r="AR109" s="16" t="s">
        <v>247</v>
      </c>
      <c r="AT109" s="16" t="s">
        <v>151</v>
      </c>
      <c r="AU109" s="16" t="s">
        <v>82</v>
      </c>
      <c r="AY109" s="16" t="s">
        <v>148</v>
      </c>
      <c r="BE109" s="184">
        <f t="shared" si="4"/>
        <v>0</v>
      </c>
      <c r="BF109" s="184">
        <f t="shared" si="5"/>
        <v>0</v>
      </c>
      <c r="BG109" s="184">
        <f t="shared" si="6"/>
        <v>0</v>
      </c>
      <c r="BH109" s="184">
        <f t="shared" si="7"/>
        <v>0</v>
      </c>
      <c r="BI109" s="184">
        <f t="shared" si="8"/>
        <v>0</v>
      </c>
      <c r="BJ109" s="16" t="s">
        <v>82</v>
      </c>
      <c r="BK109" s="184">
        <f t="shared" si="9"/>
        <v>0</v>
      </c>
      <c r="BL109" s="16" t="s">
        <v>247</v>
      </c>
      <c r="BM109" s="16" t="s">
        <v>438</v>
      </c>
    </row>
    <row r="110" spans="2:65" s="1" customFormat="1" ht="16.5" customHeight="1">
      <c r="B110" s="33"/>
      <c r="C110" s="173" t="s">
        <v>323</v>
      </c>
      <c r="D110" s="173" t="s">
        <v>151</v>
      </c>
      <c r="E110" s="174" t="s">
        <v>1915</v>
      </c>
      <c r="F110" s="175" t="s">
        <v>1916</v>
      </c>
      <c r="G110" s="176" t="s">
        <v>399</v>
      </c>
      <c r="H110" s="177">
        <v>2</v>
      </c>
      <c r="I110" s="178"/>
      <c r="J110" s="179">
        <f t="shared" si="0"/>
        <v>0</v>
      </c>
      <c r="K110" s="175" t="s">
        <v>19</v>
      </c>
      <c r="L110" s="37"/>
      <c r="M110" s="180" t="s">
        <v>19</v>
      </c>
      <c r="N110" s="181" t="s">
        <v>45</v>
      </c>
      <c r="O110" s="59"/>
      <c r="P110" s="182">
        <f t="shared" si="1"/>
        <v>0</v>
      </c>
      <c r="Q110" s="182">
        <v>0</v>
      </c>
      <c r="R110" s="182">
        <f t="shared" si="2"/>
        <v>0</v>
      </c>
      <c r="S110" s="182">
        <v>0</v>
      </c>
      <c r="T110" s="183">
        <f t="shared" si="3"/>
        <v>0</v>
      </c>
      <c r="AR110" s="16" t="s">
        <v>247</v>
      </c>
      <c r="AT110" s="16" t="s">
        <v>151</v>
      </c>
      <c r="AU110" s="16" t="s">
        <v>82</v>
      </c>
      <c r="AY110" s="16" t="s">
        <v>148</v>
      </c>
      <c r="BE110" s="184">
        <f t="shared" si="4"/>
        <v>0</v>
      </c>
      <c r="BF110" s="184">
        <f t="shared" si="5"/>
        <v>0</v>
      </c>
      <c r="BG110" s="184">
        <f t="shared" si="6"/>
        <v>0</v>
      </c>
      <c r="BH110" s="184">
        <f t="shared" si="7"/>
        <v>0</v>
      </c>
      <c r="BI110" s="184">
        <f t="shared" si="8"/>
        <v>0</v>
      </c>
      <c r="BJ110" s="16" t="s">
        <v>82</v>
      </c>
      <c r="BK110" s="184">
        <f t="shared" si="9"/>
        <v>0</v>
      </c>
      <c r="BL110" s="16" t="s">
        <v>247</v>
      </c>
      <c r="BM110" s="16" t="s">
        <v>450</v>
      </c>
    </row>
    <row r="111" spans="2:65" s="1" customFormat="1" ht="16.5" customHeight="1">
      <c r="B111" s="33"/>
      <c r="C111" s="173" t="s">
        <v>330</v>
      </c>
      <c r="D111" s="173" t="s">
        <v>151</v>
      </c>
      <c r="E111" s="174" t="s">
        <v>1917</v>
      </c>
      <c r="F111" s="175" t="s">
        <v>1918</v>
      </c>
      <c r="G111" s="176" t="s">
        <v>399</v>
      </c>
      <c r="H111" s="177">
        <v>1</v>
      </c>
      <c r="I111" s="178"/>
      <c r="J111" s="179">
        <f t="shared" si="0"/>
        <v>0</v>
      </c>
      <c r="K111" s="175" t="s">
        <v>19</v>
      </c>
      <c r="L111" s="37"/>
      <c r="M111" s="180" t="s">
        <v>19</v>
      </c>
      <c r="N111" s="181" t="s">
        <v>45</v>
      </c>
      <c r="O111" s="59"/>
      <c r="P111" s="182">
        <f t="shared" si="1"/>
        <v>0</v>
      </c>
      <c r="Q111" s="182">
        <v>0</v>
      </c>
      <c r="R111" s="182">
        <f t="shared" si="2"/>
        <v>0</v>
      </c>
      <c r="S111" s="182">
        <v>0</v>
      </c>
      <c r="T111" s="183">
        <f t="shared" si="3"/>
        <v>0</v>
      </c>
      <c r="AR111" s="16" t="s">
        <v>247</v>
      </c>
      <c r="AT111" s="16" t="s">
        <v>151</v>
      </c>
      <c r="AU111" s="16" t="s">
        <v>82</v>
      </c>
      <c r="AY111" s="16" t="s">
        <v>148</v>
      </c>
      <c r="BE111" s="184">
        <f t="shared" si="4"/>
        <v>0</v>
      </c>
      <c r="BF111" s="184">
        <f t="shared" si="5"/>
        <v>0</v>
      </c>
      <c r="BG111" s="184">
        <f t="shared" si="6"/>
        <v>0</v>
      </c>
      <c r="BH111" s="184">
        <f t="shared" si="7"/>
        <v>0</v>
      </c>
      <c r="BI111" s="184">
        <f t="shared" si="8"/>
        <v>0</v>
      </c>
      <c r="BJ111" s="16" t="s">
        <v>82</v>
      </c>
      <c r="BK111" s="184">
        <f t="shared" si="9"/>
        <v>0</v>
      </c>
      <c r="BL111" s="16" t="s">
        <v>247</v>
      </c>
      <c r="BM111" s="16" t="s">
        <v>461</v>
      </c>
    </row>
    <row r="112" spans="2:65" s="1" customFormat="1" ht="22.5" customHeight="1">
      <c r="B112" s="33"/>
      <c r="C112" s="173" t="s">
        <v>337</v>
      </c>
      <c r="D112" s="173" t="s">
        <v>151</v>
      </c>
      <c r="E112" s="174" t="s">
        <v>1919</v>
      </c>
      <c r="F112" s="175" t="s">
        <v>1920</v>
      </c>
      <c r="G112" s="176" t="s">
        <v>399</v>
      </c>
      <c r="H112" s="177">
        <v>1</v>
      </c>
      <c r="I112" s="178"/>
      <c r="J112" s="179">
        <f t="shared" si="0"/>
        <v>0</v>
      </c>
      <c r="K112" s="175" t="s">
        <v>19</v>
      </c>
      <c r="L112" s="37"/>
      <c r="M112" s="180" t="s">
        <v>19</v>
      </c>
      <c r="N112" s="181" t="s">
        <v>45</v>
      </c>
      <c r="O112" s="59"/>
      <c r="P112" s="182">
        <f t="shared" si="1"/>
        <v>0</v>
      </c>
      <c r="Q112" s="182">
        <v>0</v>
      </c>
      <c r="R112" s="182">
        <f t="shared" si="2"/>
        <v>0</v>
      </c>
      <c r="S112" s="182">
        <v>0</v>
      </c>
      <c r="T112" s="183">
        <f t="shared" si="3"/>
        <v>0</v>
      </c>
      <c r="AR112" s="16" t="s">
        <v>247</v>
      </c>
      <c r="AT112" s="16" t="s">
        <v>151</v>
      </c>
      <c r="AU112" s="16" t="s">
        <v>82</v>
      </c>
      <c r="AY112" s="16" t="s">
        <v>148</v>
      </c>
      <c r="BE112" s="184">
        <f t="shared" si="4"/>
        <v>0</v>
      </c>
      <c r="BF112" s="184">
        <f t="shared" si="5"/>
        <v>0</v>
      </c>
      <c r="BG112" s="184">
        <f t="shared" si="6"/>
        <v>0</v>
      </c>
      <c r="BH112" s="184">
        <f t="shared" si="7"/>
        <v>0</v>
      </c>
      <c r="BI112" s="184">
        <f t="shared" si="8"/>
        <v>0</v>
      </c>
      <c r="BJ112" s="16" t="s">
        <v>82</v>
      </c>
      <c r="BK112" s="184">
        <f t="shared" si="9"/>
        <v>0</v>
      </c>
      <c r="BL112" s="16" t="s">
        <v>247</v>
      </c>
      <c r="BM112" s="16" t="s">
        <v>471</v>
      </c>
    </row>
    <row r="113" spans="2:65" s="1" customFormat="1" ht="16.5" customHeight="1">
      <c r="B113" s="33"/>
      <c r="C113" s="173" t="s">
        <v>345</v>
      </c>
      <c r="D113" s="173" t="s">
        <v>151</v>
      </c>
      <c r="E113" s="174" t="s">
        <v>1921</v>
      </c>
      <c r="F113" s="175" t="s">
        <v>1922</v>
      </c>
      <c r="G113" s="176" t="s">
        <v>399</v>
      </c>
      <c r="H113" s="177">
        <v>1</v>
      </c>
      <c r="I113" s="178"/>
      <c r="J113" s="179">
        <f t="shared" si="0"/>
        <v>0</v>
      </c>
      <c r="K113" s="175" t="s">
        <v>19</v>
      </c>
      <c r="L113" s="37"/>
      <c r="M113" s="180" t="s">
        <v>19</v>
      </c>
      <c r="N113" s="181" t="s">
        <v>45</v>
      </c>
      <c r="O113" s="59"/>
      <c r="P113" s="182">
        <f t="shared" si="1"/>
        <v>0</v>
      </c>
      <c r="Q113" s="182">
        <v>0</v>
      </c>
      <c r="R113" s="182">
        <f t="shared" si="2"/>
        <v>0</v>
      </c>
      <c r="S113" s="182">
        <v>0</v>
      </c>
      <c r="T113" s="183">
        <f t="shared" si="3"/>
        <v>0</v>
      </c>
      <c r="AR113" s="16" t="s">
        <v>247</v>
      </c>
      <c r="AT113" s="16" t="s">
        <v>151</v>
      </c>
      <c r="AU113" s="16" t="s">
        <v>82</v>
      </c>
      <c r="AY113" s="16" t="s">
        <v>148</v>
      </c>
      <c r="BE113" s="184">
        <f t="shared" si="4"/>
        <v>0</v>
      </c>
      <c r="BF113" s="184">
        <f t="shared" si="5"/>
        <v>0</v>
      </c>
      <c r="BG113" s="184">
        <f t="shared" si="6"/>
        <v>0</v>
      </c>
      <c r="BH113" s="184">
        <f t="shared" si="7"/>
        <v>0</v>
      </c>
      <c r="BI113" s="184">
        <f t="shared" si="8"/>
        <v>0</v>
      </c>
      <c r="BJ113" s="16" t="s">
        <v>82</v>
      </c>
      <c r="BK113" s="184">
        <f t="shared" si="9"/>
        <v>0</v>
      </c>
      <c r="BL113" s="16" t="s">
        <v>247</v>
      </c>
      <c r="BM113" s="16" t="s">
        <v>485</v>
      </c>
    </row>
    <row r="114" spans="2:65" s="1" customFormat="1" ht="16.5" customHeight="1">
      <c r="B114" s="33"/>
      <c r="C114" s="173" t="s">
        <v>352</v>
      </c>
      <c r="D114" s="173" t="s">
        <v>151</v>
      </c>
      <c r="E114" s="174" t="s">
        <v>1923</v>
      </c>
      <c r="F114" s="175" t="s">
        <v>1924</v>
      </c>
      <c r="G114" s="176" t="s">
        <v>399</v>
      </c>
      <c r="H114" s="177">
        <v>18</v>
      </c>
      <c r="I114" s="178"/>
      <c r="J114" s="179">
        <f t="shared" si="0"/>
        <v>0</v>
      </c>
      <c r="K114" s="175" t="s">
        <v>19</v>
      </c>
      <c r="L114" s="37"/>
      <c r="M114" s="180" t="s">
        <v>19</v>
      </c>
      <c r="N114" s="181" t="s">
        <v>45</v>
      </c>
      <c r="O114" s="59"/>
      <c r="P114" s="182">
        <f t="shared" si="1"/>
        <v>0</v>
      </c>
      <c r="Q114" s="182">
        <v>0</v>
      </c>
      <c r="R114" s="182">
        <f t="shared" si="2"/>
        <v>0</v>
      </c>
      <c r="S114" s="182">
        <v>0</v>
      </c>
      <c r="T114" s="183">
        <f t="shared" si="3"/>
        <v>0</v>
      </c>
      <c r="AR114" s="16" t="s">
        <v>247</v>
      </c>
      <c r="AT114" s="16" t="s">
        <v>151</v>
      </c>
      <c r="AU114" s="16" t="s">
        <v>82</v>
      </c>
      <c r="AY114" s="16" t="s">
        <v>148</v>
      </c>
      <c r="BE114" s="184">
        <f t="shared" si="4"/>
        <v>0</v>
      </c>
      <c r="BF114" s="184">
        <f t="shared" si="5"/>
        <v>0</v>
      </c>
      <c r="BG114" s="184">
        <f t="shared" si="6"/>
        <v>0</v>
      </c>
      <c r="BH114" s="184">
        <f t="shared" si="7"/>
        <v>0</v>
      </c>
      <c r="BI114" s="184">
        <f t="shared" si="8"/>
        <v>0</v>
      </c>
      <c r="BJ114" s="16" t="s">
        <v>82</v>
      </c>
      <c r="BK114" s="184">
        <f t="shared" si="9"/>
        <v>0</v>
      </c>
      <c r="BL114" s="16" t="s">
        <v>247</v>
      </c>
      <c r="BM114" s="16" t="s">
        <v>499</v>
      </c>
    </row>
    <row r="115" spans="2:65" s="1" customFormat="1" ht="16.5" customHeight="1">
      <c r="B115" s="33"/>
      <c r="C115" s="173" t="s">
        <v>357</v>
      </c>
      <c r="D115" s="173" t="s">
        <v>151</v>
      </c>
      <c r="E115" s="174" t="s">
        <v>1925</v>
      </c>
      <c r="F115" s="175" t="s">
        <v>1926</v>
      </c>
      <c r="G115" s="176" t="s">
        <v>202</v>
      </c>
      <c r="H115" s="177">
        <v>20</v>
      </c>
      <c r="I115" s="178"/>
      <c r="J115" s="179">
        <f t="shared" si="0"/>
        <v>0</v>
      </c>
      <c r="K115" s="175" t="s">
        <v>19</v>
      </c>
      <c r="L115" s="37"/>
      <c r="M115" s="180" t="s">
        <v>19</v>
      </c>
      <c r="N115" s="181" t="s">
        <v>45</v>
      </c>
      <c r="O115" s="59"/>
      <c r="P115" s="182">
        <f t="shared" si="1"/>
        <v>0</v>
      </c>
      <c r="Q115" s="182">
        <v>0</v>
      </c>
      <c r="R115" s="182">
        <f t="shared" si="2"/>
        <v>0</v>
      </c>
      <c r="S115" s="182">
        <v>0</v>
      </c>
      <c r="T115" s="183">
        <f t="shared" si="3"/>
        <v>0</v>
      </c>
      <c r="AR115" s="16" t="s">
        <v>247</v>
      </c>
      <c r="AT115" s="16" t="s">
        <v>151</v>
      </c>
      <c r="AU115" s="16" t="s">
        <v>82</v>
      </c>
      <c r="AY115" s="16" t="s">
        <v>148</v>
      </c>
      <c r="BE115" s="184">
        <f t="shared" si="4"/>
        <v>0</v>
      </c>
      <c r="BF115" s="184">
        <f t="shared" si="5"/>
        <v>0</v>
      </c>
      <c r="BG115" s="184">
        <f t="shared" si="6"/>
        <v>0</v>
      </c>
      <c r="BH115" s="184">
        <f t="shared" si="7"/>
        <v>0</v>
      </c>
      <c r="BI115" s="184">
        <f t="shared" si="8"/>
        <v>0</v>
      </c>
      <c r="BJ115" s="16" t="s">
        <v>82</v>
      </c>
      <c r="BK115" s="184">
        <f t="shared" si="9"/>
        <v>0</v>
      </c>
      <c r="BL115" s="16" t="s">
        <v>247</v>
      </c>
      <c r="BM115" s="16" t="s">
        <v>511</v>
      </c>
    </row>
    <row r="116" spans="2:65" s="1" customFormat="1" ht="16.5" customHeight="1">
      <c r="B116" s="33"/>
      <c r="C116" s="173" t="s">
        <v>362</v>
      </c>
      <c r="D116" s="173" t="s">
        <v>151</v>
      </c>
      <c r="E116" s="174" t="s">
        <v>1927</v>
      </c>
      <c r="F116" s="175" t="s">
        <v>1928</v>
      </c>
      <c r="G116" s="176" t="s">
        <v>202</v>
      </c>
      <c r="H116" s="177">
        <v>10</v>
      </c>
      <c r="I116" s="178"/>
      <c r="J116" s="179">
        <f t="shared" si="0"/>
        <v>0</v>
      </c>
      <c r="K116" s="175" t="s">
        <v>19</v>
      </c>
      <c r="L116" s="37"/>
      <c r="M116" s="180" t="s">
        <v>19</v>
      </c>
      <c r="N116" s="181" t="s">
        <v>45</v>
      </c>
      <c r="O116" s="59"/>
      <c r="P116" s="182">
        <f t="shared" si="1"/>
        <v>0</v>
      </c>
      <c r="Q116" s="182">
        <v>0</v>
      </c>
      <c r="R116" s="182">
        <f t="shared" si="2"/>
        <v>0</v>
      </c>
      <c r="S116" s="182">
        <v>0</v>
      </c>
      <c r="T116" s="183">
        <f t="shared" si="3"/>
        <v>0</v>
      </c>
      <c r="AR116" s="16" t="s">
        <v>247</v>
      </c>
      <c r="AT116" s="16" t="s">
        <v>151</v>
      </c>
      <c r="AU116" s="16" t="s">
        <v>82</v>
      </c>
      <c r="AY116" s="16" t="s">
        <v>148</v>
      </c>
      <c r="BE116" s="184">
        <f t="shared" si="4"/>
        <v>0</v>
      </c>
      <c r="BF116" s="184">
        <f t="shared" si="5"/>
        <v>0</v>
      </c>
      <c r="BG116" s="184">
        <f t="shared" si="6"/>
        <v>0</v>
      </c>
      <c r="BH116" s="184">
        <f t="shared" si="7"/>
        <v>0</v>
      </c>
      <c r="BI116" s="184">
        <f t="shared" si="8"/>
        <v>0</v>
      </c>
      <c r="BJ116" s="16" t="s">
        <v>82</v>
      </c>
      <c r="BK116" s="184">
        <f t="shared" si="9"/>
        <v>0</v>
      </c>
      <c r="BL116" s="16" t="s">
        <v>247</v>
      </c>
      <c r="BM116" s="16" t="s">
        <v>519</v>
      </c>
    </row>
    <row r="117" spans="2:65" s="1" customFormat="1" ht="16.5" customHeight="1">
      <c r="B117" s="33"/>
      <c r="C117" s="173" t="s">
        <v>366</v>
      </c>
      <c r="D117" s="173" t="s">
        <v>151</v>
      </c>
      <c r="E117" s="174" t="s">
        <v>1929</v>
      </c>
      <c r="F117" s="175" t="s">
        <v>1930</v>
      </c>
      <c r="G117" s="176" t="s">
        <v>202</v>
      </c>
      <c r="H117" s="177">
        <v>10</v>
      </c>
      <c r="I117" s="178"/>
      <c r="J117" s="179">
        <f t="shared" si="0"/>
        <v>0</v>
      </c>
      <c r="K117" s="175" t="s">
        <v>19</v>
      </c>
      <c r="L117" s="37"/>
      <c r="M117" s="180" t="s">
        <v>19</v>
      </c>
      <c r="N117" s="181" t="s">
        <v>45</v>
      </c>
      <c r="O117" s="59"/>
      <c r="P117" s="182">
        <f t="shared" si="1"/>
        <v>0</v>
      </c>
      <c r="Q117" s="182">
        <v>0</v>
      </c>
      <c r="R117" s="182">
        <f t="shared" si="2"/>
        <v>0</v>
      </c>
      <c r="S117" s="182">
        <v>0</v>
      </c>
      <c r="T117" s="183">
        <f t="shared" si="3"/>
        <v>0</v>
      </c>
      <c r="AR117" s="16" t="s">
        <v>247</v>
      </c>
      <c r="AT117" s="16" t="s">
        <v>151</v>
      </c>
      <c r="AU117" s="16" t="s">
        <v>82</v>
      </c>
      <c r="AY117" s="16" t="s">
        <v>148</v>
      </c>
      <c r="BE117" s="184">
        <f t="shared" si="4"/>
        <v>0</v>
      </c>
      <c r="BF117" s="184">
        <f t="shared" si="5"/>
        <v>0</v>
      </c>
      <c r="BG117" s="184">
        <f t="shared" si="6"/>
        <v>0</v>
      </c>
      <c r="BH117" s="184">
        <f t="shared" si="7"/>
        <v>0</v>
      </c>
      <c r="BI117" s="184">
        <f t="shared" si="8"/>
        <v>0</v>
      </c>
      <c r="BJ117" s="16" t="s">
        <v>82</v>
      </c>
      <c r="BK117" s="184">
        <f t="shared" si="9"/>
        <v>0</v>
      </c>
      <c r="BL117" s="16" t="s">
        <v>247</v>
      </c>
      <c r="BM117" s="16" t="s">
        <v>527</v>
      </c>
    </row>
    <row r="118" spans="2:65" s="1" customFormat="1" ht="16.5" customHeight="1">
      <c r="B118" s="33"/>
      <c r="C118" s="173" t="s">
        <v>373</v>
      </c>
      <c r="D118" s="173" t="s">
        <v>151</v>
      </c>
      <c r="E118" s="174" t="s">
        <v>1931</v>
      </c>
      <c r="F118" s="175" t="s">
        <v>1932</v>
      </c>
      <c r="G118" s="176" t="s">
        <v>202</v>
      </c>
      <c r="H118" s="177">
        <v>2</v>
      </c>
      <c r="I118" s="178"/>
      <c r="J118" s="179">
        <f t="shared" si="0"/>
        <v>0</v>
      </c>
      <c r="K118" s="175" t="s">
        <v>19</v>
      </c>
      <c r="L118" s="37"/>
      <c r="M118" s="180" t="s">
        <v>19</v>
      </c>
      <c r="N118" s="181" t="s">
        <v>45</v>
      </c>
      <c r="O118" s="59"/>
      <c r="P118" s="182">
        <f t="shared" si="1"/>
        <v>0</v>
      </c>
      <c r="Q118" s="182">
        <v>0</v>
      </c>
      <c r="R118" s="182">
        <f t="shared" si="2"/>
        <v>0</v>
      </c>
      <c r="S118" s="182">
        <v>0</v>
      </c>
      <c r="T118" s="183">
        <f t="shared" si="3"/>
        <v>0</v>
      </c>
      <c r="AR118" s="16" t="s">
        <v>247</v>
      </c>
      <c r="AT118" s="16" t="s">
        <v>151</v>
      </c>
      <c r="AU118" s="16" t="s">
        <v>82</v>
      </c>
      <c r="AY118" s="16" t="s">
        <v>148</v>
      </c>
      <c r="BE118" s="184">
        <f t="shared" si="4"/>
        <v>0</v>
      </c>
      <c r="BF118" s="184">
        <f t="shared" si="5"/>
        <v>0</v>
      </c>
      <c r="BG118" s="184">
        <f t="shared" si="6"/>
        <v>0</v>
      </c>
      <c r="BH118" s="184">
        <f t="shared" si="7"/>
        <v>0</v>
      </c>
      <c r="BI118" s="184">
        <f t="shared" si="8"/>
        <v>0</v>
      </c>
      <c r="BJ118" s="16" t="s">
        <v>82</v>
      </c>
      <c r="BK118" s="184">
        <f t="shared" si="9"/>
        <v>0</v>
      </c>
      <c r="BL118" s="16" t="s">
        <v>247</v>
      </c>
      <c r="BM118" s="16" t="s">
        <v>540</v>
      </c>
    </row>
    <row r="119" spans="2:65" s="1" customFormat="1" ht="16.5" customHeight="1">
      <c r="B119" s="33"/>
      <c r="C119" s="173" t="s">
        <v>382</v>
      </c>
      <c r="D119" s="173" t="s">
        <v>151</v>
      </c>
      <c r="E119" s="174" t="s">
        <v>1933</v>
      </c>
      <c r="F119" s="175" t="s">
        <v>1934</v>
      </c>
      <c r="G119" s="176" t="s">
        <v>202</v>
      </c>
      <c r="H119" s="177">
        <v>195</v>
      </c>
      <c r="I119" s="178"/>
      <c r="J119" s="179">
        <f t="shared" si="0"/>
        <v>0</v>
      </c>
      <c r="K119" s="175" t="s">
        <v>19</v>
      </c>
      <c r="L119" s="37"/>
      <c r="M119" s="180" t="s">
        <v>19</v>
      </c>
      <c r="N119" s="181" t="s">
        <v>45</v>
      </c>
      <c r="O119" s="59"/>
      <c r="P119" s="182">
        <f t="shared" si="1"/>
        <v>0</v>
      </c>
      <c r="Q119" s="182">
        <v>0</v>
      </c>
      <c r="R119" s="182">
        <f t="shared" si="2"/>
        <v>0</v>
      </c>
      <c r="S119" s="182">
        <v>0</v>
      </c>
      <c r="T119" s="183">
        <f t="shared" si="3"/>
        <v>0</v>
      </c>
      <c r="AR119" s="16" t="s">
        <v>247</v>
      </c>
      <c r="AT119" s="16" t="s">
        <v>151</v>
      </c>
      <c r="AU119" s="16" t="s">
        <v>82</v>
      </c>
      <c r="AY119" s="16" t="s">
        <v>148</v>
      </c>
      <c r="BE119" s="184">
        <f t="shared" si="4"/>
        <v>0</v>
      </c>
      <c r="BF119" s="184">
        <f t="shared" si="5"/>
        <v>0</v>
      </c>
      <c r="BG119" s="184">
        <f t="shared" si="6"/>
        <v>0</v>
      </c>
      <c r="BH119" s="184">
        <f t="shared" si="7"/>
        <v>0</v>
      </c>
      <c r="BI119" s="184">
        <f t="shared" si="8"/>
        <v>0</v>
      </c>
      <c r="BJ119" s="16" t="s">
        <v>82</v>
      </c>
      <c r="BK119" s="184">
        <f t="shared" si="9"/>
        <v>0</v>
      </c>
      <c r="BL119" s="16" t="s">
        <v>247</v>
      </c>
      <c r="BM119" s="16" t="s">
        <v>556</v>
      </c>
    </row>
    <row r="120" spans="2:65" s="1" customFormat="1" ht="16.5" customHeight="1">
      <c r="B120" s="33"/>
      <c r="C120" s="173" t="s">
        <v>387</v>
      </c>
      <c r="D120" s="173" t="s">
        <v>151</v>
      </c>
      <c r="E120" s="174" t="s">
        <v>1935</v>
      </c>
      <c r="F120" s="175" t="s">
        <v>1936</v>
      </c>
      <c r="G120" s="176" t="s">
        <v>202</v>
      </c>
      <c r="H120" s="177">
        <v>30</v>
      </c>
      <c r="I120" s="178"/>
      <c r="J120" s="179">
        <f t="shared" si="0"/>
        <v>0</v>
      </c>
      <c r="K120" s="175" t="s">
        <v>19</v>
      </c>
      <c r="L120" s="37"/>
      <c r="M120" s="180" t="s">
        <v>19</v>
      </c>
      <c r="N120" s="181" t="s">
        <v>45</v>
      </c>
      <c r="O120" s="59"/>
      <c r="P120" s="182">
        <f t="shared" si="1"/>
        <v>0</v>
      </c>
      <c r="Q120" s="182">
        <v>0</v>
      </c>
      <c r="R120" s="182">
        <f t="shared" si="2"/>
        <v>0</v>
      </c>
      <c r="S120" s="182">
        <v>0</v>
      </c>
      <c r="T120" s="183">
        <f t="shared" si="3"/>
        <v>0</v>
      </c>
      <c r="AR120" s="16" t="s">
        <v>247</v>
      </c>
      <c r="AT120" s="16" t="s">
        <v>151</v>
      </c>
      <c r="AU120" s="16" t="s">
        <v>82</v>
      </c>
      <c r="AY120" s="16" t="s">
        <v>148</v>
      </c>
      <c r="BE120" s="184">
        <f t="shared" si="4"/>
        <v>0</v>
      </c>
      <c r="BF120" s="184">
        <f t="shared" si="5"/>
        <v>0</v>
      </c>
      <c r="BG120" s="184">
        <f t="shared" si="6"/>
        <v>0</v>
      </c>
      <c r="BH120" s="184">
        <f t="shared" si="7"/>
        <v>0</v>
      </c>
      <c r="BI120" s="184">
        <f t="shared" si="8"/>
        <v>0</v>
      </c>
      <c r="BJ120" s="16" t="s">
        <v>82</v>
      </c>
      <c r="BK120" s="184">
        <f t="shared" si="9"/>
        <v>0</v>
      </c>
      <c r="BL120" s="16" t="s">
        <v>247</v>
      </c>
      <c r="BM120" s="16" t="s">
        <v>568</v>
      </c>
    </row>
    <row r="121" spans="2:65" s="1" customFormat="1" ht="16.5" customHeight="1">
      <c r="B121" s="33"/>
      <c r="C121" s="173" t="s">
        <v>392</v>
      </c>
      <c r="D121" s="173" t="s">
        <v>151</v>
      </c>
      <c r="E121" s="174" t="s">
        <v>1937</v>
      </c>
      <c r="F121" s="175" t="s">
        <v>1938</v>
      </c>
      <c r="G121" s="176" t="s">
        <v>202</v>
      </c>
      <c r="H121" s="177">
        <v>90</v>
      </c>
      <c r="I121" s="178"/>
      <c r="J121" s="179">
        <f t="shared" si="0"/>
        <v>0</v>
      </c>
      <c r="K121" s="175" t="s">
        <v>19</v>
      </c>
      <c r="L121" s="37"/>
      <c r="M121" s="180" t="s">
        <v>19</v>
      </c>
      <c r="N121" s="181" t="s">
        <v>45</v>
      </c>
      <c r="O121" s="59"/>
      <c r="P121" s="182">
        <f t="shared" si="1"/>
        <v>0</v>
      </c>
      <c r="Q121" s="182">
        <v>0</v>
      </c>
      <c r="R121" s="182">
        <f t="shared" si="2"/>
        <v>0</v>
      </c>
      <c r="S121" s="182">
        <v>0</v>
      </c>
      <c r="T121" s="183">
        <f t="shared" si="3"/>
        <v>0</v>
      </c>
      <c r="AR121" s="16" t="s">
        <v>247</v>
      </c>
      <c r="AT121" s="16" t="s">
        <v>151</v>
      </c>
      <c r="AU121" s="16" t="s">
        <v>82</v>
      </c>
      <c r="AY121" s="16" t="s">
        <v>148</v>
      </c>
      <c r="BE121" s="184">
        <f t="shared" si="4"/>
        <v>0</v>
      </c>
      <c r="BF121" s="184">
        <f t="shared" si="5"/>
        <v>0</v>
      </c>
      <c r="BG121" s="184">
        <f t="shared" si="6"/>
        <v>0</v>
      </c>
      <c r="BH121" s="184">
        <f t="shared" si="7"/>
        <v>0</v>
      </c>
      <c r="BI121" s="184">
        <f t="shared" si="8"/>
        <v>0</v>
      </c>
      <c r="BJ121" s="16" t="s">
        <v>82</v>
      </c>
      <c r="BK121" s="184">
        <f t="shared" si="9"/>
        <v>0</v>
      </c>
      <c r="BL121" s="16" t="s">
        <v>247</v>
      </c>
      <c r="BM121" s="16" t="s">
        <v>581</v>
      </c>
    </row>
    <row r="122" spans="2:65" s="1" customFormat="1" ht="16.5" customHeight="1">
      <c r="B122" s="33"/>
      <c r="C122" s="173" t="s">
        <v>396</v>
      </c>
      <c r="D122" s="173" t="s">
        <v>151</v>
      </c>
      <c r="E122" s="174" t="s">
        <v>1939</v>
      </c>
      <c r="F122" s="175" t="s">
        <v>1940</v>
      </c>
      <c r="G122" s="176" t="s">
        <v>179</v>
      </c>
      <c r="H122" s="177">
        <v>120</v>
      </c>
      <c r="I122" s="178"/>
      <c r="J122" s="179">
        <f t="shared" si="0"/>
        <v>0</v>
      </c>
      <c r="K122" s="175" t="s">
        <v>19</v>
      </c>
      <c r="L122" s="37"/>
      <c r="M122" s="180" t="s">
        <v>19</v>
      </c>
      <c r="N122" s="181" t="s">
        <v>45</v>
      </c>
      <c r="O122" s="59"/>
      <c r="P122" s="182">
        <f t="shared" si="1"/>
        <v>0</v>
      </c>
      <c r="Q122" s="182">
        <v>0</v>
      </c>
      <c r="R122" s="182">
        <f t="shared" si="2"/>
        <v>0</v>
      </c>
      <c r="S122" s="182">
        <v>0</v>
      </c>
      <c r="T122" s="183">
        <f t="shared" si="3"/>
        <v>0</v>
      </c>
      <c r="AR122" s="16" t="s">
        <v>247</v>
      </c>
      <c r="AT122" s="16" t="s">
        <v>151</v>
      </c>
      <c r="AU122" s="16" t="s">
        <v>82</v>
      </c>
      <c r="AY122" s="16" t="s">
        <v>148</v>
      </c>
      <c r="BE122" s="184">
        <f t="shared" si="4"/>
        <v>0</v>
      </c>
      <c r="BF122" s="184">
        <f t="shared" si="5"/>
        <v>0</v>
      </c>
      <c r="BG122" s="184">
        <f t="shared" si="6"/>
        <v>0</v>
      </c>
      <c r="BH122" s="184">
        <f t="shared" si="7"/>
        <v>0</v>
      </c>
      <c r="BI122" s="184">
        <f t="shared" si="8"/>
        <v>0</v>
      </c>
      <c r="BJ122" s="16" t="s">
        <v>82</v>
      </c>
      <c r="BK122" s="184">
        <f t="shared" si="9"/>
        <v>0</v>
      </c>
      <c r="BL122" s="16" t="s">
        <v>247</v>
      </c>
      <c r="BM122" s="16" t="s">
        <v>594</v>
      </c>
    </row>
    <row r="123" spans="2:65" s="1" customFormat="1" ht="16.5" customHeight="1">
      <c r="B123" s="33"/>
      <c r="C123" s="173" t="s">
        <v>401</v>
      </c>
      <c r="D123" s="173" t="s">
        <v>151</v>
      </c>
      <c r="E123" s="174" t="s">
        <v>1941</v>
      </c>
      <c r="F123" s="175" t="s">
        <v>1942</v>
      </c>
      <c r="G123" s="176" t="s">
        <v>179</v>
      </c>
      <c r="H123" s="177">
        <v>150</v>
      </c>
      <c r="I123" s="178"/>
      <c r="J123" s="179">
        <f t="shared" si="0"/>
        <v>0</v>
      </c>
      <c r="K123" s="175" t="s">
        <v>19</v>
      </c>
      <c r="L123" s="37"/>
      <c r="M123" s="180" t="s">
        <v>19</v>
      </c>
      <c r="N123" s="181" t="s">
        <v>45</v>
      </c>
      <c r="O123" s="59"/>
      <c r="P123" s="182">
        <f t="shared" si="1"/>
        <v>0</v>
      </c>
      <c r="Q123" s="182">
        <v>0</v>
      </c>
      <c r="R123" s="182">
        <f t="shared" si="2"/>
        <v>0</v>
      </c>
      <c r="S123" s="182">
        <v>0</v>
      </c>
      <c r="T123" s="183">
        <f t="shared" si="3"/>
        <v>0</v>
      </c>
      <c r="AR123" s="16" t="s">
        <v>247</v>
      </c>
      <c r="AT123" s="16" t="s">
        <v>151</v>
      </c>
      <c r="AU123" s="16" t="s">
        <v>82</v>
      </c>
      <c r="AY123" s="16" t="s">
        <v>148</v>
      </c>
      <c r="BE123" s="184">
        <f t="shared" si="4"/>
        <v>0</v>
      </c>
      <c r="BF123" s="184">
        <f t="shared" si="5"/>
        <v>0</v>
      </c>
      <c r="BG123" s="184">
        <f t="shared" si="6"/>
        <v>0</v>
      </c>
      <c r="BH123" s="184">
        <f t="shared" si="7"/>
        <v>0</v>
      </c>
      <c r="BI123" s="184">
        <f t="shared" si="8"/>
        <v>0</v>
      </c>
      <c r="BJ123" s="16" t="s">
        <v>82</v>
      </c>
      <c r="BK123" s="184">
        <f t="shared" si="9"/>
        <v>0</v>
      </c>
      <c r="BL123" s="16" t="s">
        <v>247</v>
      </c>
      <c r="BM123" s="16" t="s">
        <v>606</v>
      </c>
    </row>
    <row r="124" spans="2:65" s="1" customFormat="1" ht="16.5" customHeight="1">
      <c r="B124" s="33"/>
      <c r="C124" s="173" t="s">
        <v>406</v>
      </c>
      <c r="D124" s="173" t="s">
        <v>151</v>
      </c>
      <c r="E124" s="174" t="s">
        <v>1943</v>
      </c>
      <c r="F124" s="175" t="s">
        <v>1944</v>
      </c>
      <c r="G124" s="176" t="s">
        <v>179</v>
      </c>
      <c r="H124" s="177">
        <v>10</v>
      </c>
      <c r="I124" s="178"/>
      <c r="J124" s="179">
        <f t="shared" si="0"/>
        <v>0</v>
      </c>
      <c r="K124" s="175" t="s">
        <v>19</v>
      </c>
      <c r="L124" s="37"/>
      <c r="M124" s="180" t="s">
        <v>19</v>
      </c>
      <c r="N124" s="181" t="s">
        <v>45</v>
      </c>
      <c r="O124" s="59"/>
      <c r="P124" s="182">
        <f t="shared" si="1"/>
        <v>0</v>
      </c>
      <c r="Q124" s="182">
        <v>0</v>
      </c>
      <c r="R124" s="182">
        <f t="shared" si="2"/>
        <v>0</v>
      </c>
      <c r="S124" s="182">
        <v>0</v>
      </c>
      <c r="T124" s="183">
        <f t="shared" si="3"/>
        <v>0</v>
      </c>
      <c r="AR124" s="16" t="s">
        <v>247</v>
      </c>
      <c r="AT124" s="16" t="s">
        <v>151</v>
      </c>
      <c r="AU124" s="16" t="s">
        <v>82</v>
      </c>
      <c r="AY124" s="16" t="s">
        <v>148</v>
      </c>
      <c r="BE124" s="184">
        <f t="shared" si="4"/>
        <v>0</v>
      </c>
      <c r="BF124" s="184">
        <f t="shared" si="5"/>
        <v>0</v>
      </c>
      <c r="BG124" s="184">
        <f t="shared" si="6"/>
        <v>0</v>
      </c>
      <c r="BH124" s="184">
        <f t="shared" si="7"/>
        <v>0</v>
      </c>
      <c r="BI124" s="184">
        <f t="shared" si="8"/>
        <v>0</v>
      </c>
      <c r="BJ124" s="16" t="s">
        <v>82</v>
      </c>
      <c r="BK124" s="184">
        <f t="shared" si="9"/>
        <v>0</v>
      </c>
      <c r="BL124" s="16" t="s">
        <v>247</v>
      </c>
      <c r="BM124" s="16" t="s">
        <v>616</v>
      </c>
    </row>
    <row r="125" spans="2:65" s="1" customFormat="1" ht="16.5" customHeight="1">
      <c r="B125" s="33"/>
      <c r="C125" s="173" t="s">
        <v>410</v>
      </c>
      <c r="D125" s="173" t="s">
        <v>151</v>
      </c>
      <c r="E125" s="174" t="s">
        <v>1945</v>
      </c>
      <c r="F125" s="175" t="s">
        <v>1946</v>
      </c>
      <c r="G125" s="176" t="s">
        <v>1872</v>
      </c>
      <c r="H125" s="177">
        <v>1</v>
      </c>
      <c r="I125" s="178"/>
      <c r="J125" s="179">
        <f t="shared" si="0"/>
        <v>0</v>
      </c>
      <c r="K125" s="175" t="s">
        <v>19</v>
      </c>
      <c r="L125" s="37"/>
      <c r="M125" s="180" t="s">
        <v>19</v>
      </c>
      <c r="N125" s="181" t="s">
        <v>45</v>
      </c>
      <c r="O125" s="59"/>
      <c r="P125" s="182">
        <f t="shared" si="1"/>
        <v>0</v>
      </c>
      <c r="Q125" s="182">
        <v>0</v>
      </c>
      <c r="R125" s="182">
        <f t="shared" si="2"/>
        <v>0</v>
      </c>
      <c r="S125" s="182">
        <v>0</v>
      </c>
      <c r="T125" s="183">
        <f t="shared" si="3"/>
        <v>0</v>
      </c>
      <c r="AR125" s="16" t="s">
        <v>247</v>
      </c>
      <c r="AT125" s="16" t="s">
        <v>151</v>
      </c>
      <c r="AU125" s="16" t="s">
        <v>82</v>
      </c>
      <c r="AY125" s="16" t="s">
        <v>148</v>
      </c>
      <c r="BE125" s="184">
        <f t="shared" si="4"/>
        <v>0</v>
      </c>
      <c r="BF125" s="184">
        <f t="shared" si="5"/>
        <v>0</v>
      </c>
      <c r="BG125" s="184">
        <f t="shared" si="6"/>
        <v>0</v>
      </c>
      <c r="BH125" s="184">
        <f t="shared" si="7"/>
        <v>0</v>
      </c>
      <c r="BI125" s="184">
        <f t="shared" si="8"/>
        <v>0</v>
      </c>
      <c r="BJ125" s="16" t="s">
        <v>82</v>
      </c>
      <c r="BK125" s="184">
        <f t="shared" si="9"/>
        <v>0</v>
      </c>
      <c r="BL125" s="16" t="s">
        <v>247</v>
      </c>
      <c r="BM125" s="16" t="s">
        <v>629</v>
      </c>
    </row>
    <row r="126" spans="2:65" s="1" customFormat="1" ht="22.5" customHeight="1">
      <c r="B126" s="33"/>
      <c r="C126" s="173" t="s">
        <v>415</v>
      </c>
      <c r="D126" s="173" t="s">
        <v>151</v>
      </c>
      <c r="E126" s="174" t="s">
        <v>1947</v>
      </c>
      <c r="F126" s="175" t="s">
        <v>1948</v>
      </c>
      <c r="G126" s="176" t="s">
        <v>1872</v>
      </c>
      <c r="H126" s="177">
        <v>2</v>
      </c>
      <c r="I126" s="178"/>
      <c r="J126" s="179">
        <f t="shared" si="0"/>
        <v>0</v>
      </c>
      <c r="K126" s="175" t="s">
        <v>19</v>
      </c>
      <c r="L126" s="37"/>
      <c r="M126" s="180" t="s">
        <v>19</v>
      </c>
      <c r="N126" s="181" t="s">
        <v>45</v>
      </c>
      <c r="O126" s="59"/>
      <c r="P126" s="182">
        <f t="shared" si="1"/>
        <v>0</v>
      </c>
      <c r="Q126" s="182">
        <v>0</v>
      </c>
      <c r="R126" s="182">
        <f t="shared" si="2"/>
        <v>0</v>
      </c>
      <c r="S126" s="182">
        <v>0</v>
      </c>
      <c r="T126" s="183">
        <f t="shared" si="3"/>
        <v>0</v>
      </c>
      <c r="AR126" s="16" t="s">
        <v>247</v>
      </c>
      <c r="AT126" s="16" t="s">
        <v>151</v>
      </c>
      <c r="AU126" s="16" t="s">
        <v>82</v>
      </c>
      <c r="AY126" s="16" t="s">
        <v>148</v>
      </c>
      <c r="BE126" s="184">
        <f t="shared" si="4"/>
        <v>0</v>
      </c>
      <c r="BF126" s="184">
        <f t="shared" si="5"/>
        <v>0</v>
      </c>
      <c r="BG126" s="184">
        <f t="shared" si="6"/>
        <v>0</v>
      </c>
      <c r="BH126" s="184">
        <f t="shared" si="7"/>
        <v>0</v>
      </c>
      <c r="BI126" s="184">
        <f t="shared" si="8"/>
        <v>0</v>
      </c>
      <c r="BJ126" s="16" t="s">
        <v>82</v>
      </c>
      <c r="BK126" s="184">
        <f t="shared" si="9"/>
        <v>0</v>
      </c>
      <c r="BL126" s="16" t="s">
        <v>247</v>
      </c>
      <c r="BM126" s="16" t="s">
        <v>640</v>
      </c>
    </row>
    <row r="127" spans="2:65" s="1" customFormat="1" ht="22.5" customHeight="1">
      <c r="B127" s="33"/>
      <c r="C127" s="173" t="s">
        <v>419</v>
      </c>
      <c r="D127" s="173" t="s">
        <v>151</v>
      </c>
      <c r="E127" s="174" t="s">
        <v>1949</v>
      </c>
      <c r="F127" s="175" t="s">
        <v>1950</v>
      </c>
      <c r="G127" s="176" t="s">
        <v>1872</v>
      </c>
      <c r="H127" s="177">
        <v>4</v>
      </c>
      <c r="I127" s="178"/>
      <c r="J127" s="179">
        <f t="shared" si="0"/>
        <v>0</v>
      </c>
      <c r="K127" s="175" t="s">
        <v>19</v>
      </c>
      <c r="L127" s="37"/>
      <c r="M127" s="180" t="s">
        <v>19</v>
      </c>
      <c r="N127" s="181" t="s">
        <v>45</v>
      </c>
      <c r="O127" s="59"/>
      <c r="P127" s="182">
        <f t="shared" si="1"/>
        <v>0</v>
      </c>
      <c r="Q127" s="182">
        <v>0</v>
      </c>
      <c r="R127" s="182">
        <f t="shared" si="2"/>
        <v>0</v>
      </c>
      <c r="S127" s="182">
        <v>0</v>
      </c>
      <c r="T127" s="183">
        <f t="shared" si="3"/>
        <v>0</v>
      </c>
      <c r="AR127" s="16" t="s">
        <v>247</v>
      </c>
      <c r="AT127" s="16" t="s">
        <v>151</v>
      </c>
      <c r="AU127" s="16" t="s">
        <v>82</v>
      </c>
      <c r="AY127" s="16" t="s">
        <v>148</v>
      </c>
      <c r="BE127" s="184">
        <f t="shared" si="4"/>
        <v>0</v>
      </c>
      <c r="BF127" s="184">
        <f t="shared" si="5"/>
        <v>0</v>
      </c>
      <c r="BG127" s="184">
        <f t="shared" si="6"/>
        <v>0</v>
      </c>
      <c r="BH127" s="184">
        <f t="shared" si="7"/>
        <v>0</v>
      </c>
      <c r="BI127" s="184">
        <f t="shared" si="8"/>
        <v>0</v>
      </c>
      <c r="BJ127" s="16" t="s">
        <v>82</v>
      </c>
      <c r="BK127" s="184">
        <f t="shared" si="9"/>
        <v>0</v>
      </c>
      <c r="BL127" s="16" t="s">
        <v>247</v>
      </c>
      <c r="BM127" s="16" t="s">
        <v>652</v>
      </c>
    </row>
    <row r="128" spans="2:65" s="1" customFormat="1" ht="16.5" customHeight="1">
      <c r="B128" s="33"/>
      <c r="C128" s="173" t="s">
        <v>424</v>
      </c>
      <c r="D128" s="173" t="s">
        <v>151</v>
      </c>
      <c r="E128" s="174" t="s">
        <v>1951</v>
      </c>
      <c r="F128" s="175" t="s">
        <v>1952</v>
      </c>
      <c r="G128" s="176" t="s">
        <v>436</v>
      </c>
      <c r="H128" s="177">
        <v>10</v>
      </c>
      <c r="I128" s="178"/>
      <c r="J128" s="179">
        <f t="shared" si="0"/>
        <v>0</v>
      </c>
      <c r="K128" s="175" t="s">
        <v>19</v>
      </c>
      <c r="L128" s="37"/>
      <c r="M128" s="180" t="s">
        <v>19</v>
      </c>
      <c r="N128" s="181" t="s">
        <v>45</v>
      </c>
      <c r="O128" s="59"/>
      <c r="P128" s="182">
        <f t="shared" si="1"/>
        <v>0</v>
      </c>
      <c r="Q128" s="182">
        <v>0</v>
      </c>
      <c r="R128" s="182">
        <f t="shared" si="2"/>
        <v>0</v>
      </c>
      <c r="S128" s="182">
        <v>0</v>
      </c>
      <c r="T128" s="183">
        <f t="shared" si="3"/>
        <v>0</v>
      </c>
      <c r="AR128" s="16" t="s">
        <v>247</v>
      </c>
      <c r="AT128" s="16" t="s">
        <v>151</v>
      </c>
      <c r="AU128" s="16" t="s">
        <v>82</v>
      </c>
      <c r="AY128" s="16" t="s">
        <v>148</v>
      </c>
      <c r="BE128" s="184">
        <f t="shared" si="4"/>
        <v>0</v>
      </c>
      <c r="BF128" s="184">
        <f t="shared" si="5"/>
        <v>0</v>
      </c>
      <c r="BG128" s="184">
        <f t="shared" si="6"/>
        <v>0</v>
      </c>
      <c r="BH128" s="184">
        <f t="shared" si="7"/>
        <v>0</v>
      </c>
      <c r="BI128" s="184">
        <f t="shared" si="8"/>
        <v>0</v>
      </c>
      <c r="BJ128" s="16" t="s">
        <v>82</v>
      </c>
      <c r="BK128" s="184">
        <f t="shared" si="9"/>
        <v>0</v>
      </c>
      <c r="BL128" s="16" t="s">
        <v>247</v>
      </c>
      <c r="BM128" s="16" t="s">
        <v>667</v>
      </c>
    </row>
    <row r="129" spans="2:65" s="1" customFormat="1" ht="16.5" customHeight="1">
      <c r="B129" s="33"/>
      <c r="C129" s="173" t="s">
        <v>429</v>
      </c>
      <c r="D129" s="173" t="s">
        <v>151</v>
      </c>
      <c r="E129" s="174" t="s">
        <v>1953</v>
      </c>
      <c r="F129" s="175" t="s">
        <v>1954</v>
      </c>
      <c r="G129" s="176" t="s">
        <v>1872</v>
      </c>
      <c r="H129" s="177">
        <v>1</v>
      </c>
      <c r="I129" s="178"/>
      <c r="J129" s="179">
        <f t="shared" si="0"/>
        <v>0</v>
      </c>
      <c r="K129" s="175" t="s">
        <v>19</v>
      </c>
      <c r="L129" s="37"/>
      <c r="M129" s="180" t="s">
        <v>19</v>
      </c>
      <c r="N129" s="181" t="s">
        <v>45</v>
      </c>
      <c r="O129" s="59"/>
      <c r="P129" s="182">
        <f t="shared" si="1"/>
        <v>0</v>
      </c>
      <c r="Q129" s="182">
        <v>0</v>
      </c>
      <c r="R129" s="182">
        <f t="shared" si="2"/>
        <v>0</v>
      </c>
      <c r="S129" s="182">
        <v>0</v>
      </c>
      <c r="T129" s="183">
        <f t="shared" si="3"/>
        <v>0</v>
      </c>
      <c r="AR129" s="16" t="s">
        <v>247</v>
      </c>
      <c r="AT129" s="16" t="s">
        <v>151</v>
      </c>
      <c r="AU129" s="16" t="s">
        <v>82</v>
      </c>
      <c r="AY129" s="16" t="s">
        <v>148</v>
      </c>
      <c r="BE129" s="184">
        <f t="shared" si="4"/>
        <v>0</v>
      </c>
      <c r="BF129" s="184">
        <f t="shared" si="5"/>
        <v>0</v>
      </c>
      <c r="BG129" s="184">
        <f t="shared" si="6"/>
        <v>0</v>
      </c>
      <c r="BH129" s="184">
        <f t="shared" si="7"/>
        <v>0</v>
      </c>
      <c r="BI129" s="184">
        <f t="shared" si="8"/>
        <v>0</v>
      </c>
      <c r="BJ129" s="16" t="s">
        <v>82</v>
      </c>
      <c r="BK129" s="184">
        <f t="shared" si="9"/>
        <v>0</v>
      </c>
      <c r="BL129" s="16" t="s">
        <v>247</v>
      </c>
      <c r="BM129" s="16" t="s">
        <v>677</v>
      </c>
    </row>
    <row r="130" spans="2:65" s="1" customFormat="1" ht="16.5" customHeight="1">
      <c r="B130" s="33"/>
      <c r="C130" s="173" t="s">
        <v>433</v>
      </c>
      <c r="D130" s="173" t="s">
        <v>151</v>
      </c>
      <c r="E130" s="174" t="s">
        <v>1955</v>
      </c>
      <c r="F130" s="175" t="s">
        <v>1956</v>
      </c>
      <c r="G130" s="176" t="s">
        <v>1872</v>
      </c>
      <c r="H130" s="177">
        <v>1</v>
      </c>
      <c r="I130" s="178"/>
      <c r="J130" s="179">
        <f t="shared" si="0"/>
        <v>0</v>
      </c>
      <c r="K130" s="175" t="s">
        <v>19</v>
      </c>
      <c r="L130" s="37"/>
      <c r="M130" s="180" t="s">
        <v>19</v>
      </c>
      <c r="N130" s="181" t="s">
        <v>45</v>
      </c>
      <c r="O130" s="59"/>
      <c r="P130" s="182">
        <f t="shared" si="1"/>
        <v>0</v>
      </c>
      <c r="Q130" s="182">
        <v>0</v>
      </c>
      <c r="R130" s="182">
        <f t="shared" si="2"/>
        <v>0</v>
      </c>
      <c r="S130" s="182">
        <v>0</v>
      </c>
      <c r="T130" s="183">
        <f t="shared" si="3"/>
        <v>0</v>
      </c>
      <c r="AR130" s="16" t="s">
        <v>247</v>
      </c>
      <c r="AT130" s="16" t="s">
        <v>151</v>
      </c>
      <c r="AU130" s="16" t="s">
        <v>82</v>
      </c>
      <c r="AY130" s="16" t="s">
        <v>148</v>
      </c>
      <c r="BE130" s="184">
        <f t="shared" si="4"/>
        <v>0</v>
      </c>
      <c r="BF130" s="184">
        <f t="shared" si="5"/>
        <v>0</v>
      </c>
      <c r="BG130" s="184">
        <f t="shared" si="6"/>
        <v>0</v>
      </c>
      <c r="BH130" s="184">
        <f t="shared" si="7"/>
        <v>0</v>
      </c>
      <c r="BI130" s="184">
        <f t="shared" si="8"/>
        <v>0</v>
      </c>
      <c r="BJ130" s="16" t="s">
        <v>82</v>
      </c>
      <c r="BK130" s="184">
        <f t="shared" si="9"/>
        <v>0</v>
      </c>
      <c r="BL130" s="16" t="s">
        <v>247</v>
      </c>
      <c r="BM130" s="16" t="s">
        <v>687</v>
      </c>
    </row>
    <row r="131" spans="2:65" s="1" customFormat="1" ht="16.5" customHeight="1">
      <c r="B131" s="33"/>
      <c r="C131" s="173" t="s">
        <v>438</v>
      </c>
      <c r="D131" s="173" t="s">
        <v>151</v>
      </c>
      <c r="E131" s="174" t="s">
        <v>1957</v>
      </c>
      <c r="F131" s="175" t="s">
        <v>1958</v>
      </c>
      <c r="G131" s="176" t="s">
        <v>188</v>
      </c>
      <c r="H131" s="177">
        <v>3.74</v>
      </c>
      <c r="I131" s="178"/>
      <c r="J131" s="179">
        <f t="shared" si="0"/>
        <v>0</v>
      </c>
      <c r="K131" s="175" t="s">
        <v>19</v>
      </c>
      <c r="L131" s="37"/>
      <c r="M131" s="180" t="s">
        <v>19</v>
      </c>
      <c r="N131" s="181" t="s">
        <v>45</v>
      </c>
      <c r="O131" s="59"/>
      <c r="P131" s="182">
        <f t="shared" si="1"/>
        <v>0</v>
      </c>
      <c r="Q131" s="182">
        <v>0</v>
      </c>
      <c r="R131" s="182">
        <f t="shared" si="2"/>
        <v>0</v>
      </c>
      <c r="S131" s="182">
        <v>0</v>
      </c>
      <c r="T131" s="183">
        <f t="shared" si="3"/>
        <v>0</v>
      </c>
      <c r="AR131" s="16" t="s">
        <v>247</v>
      </c>
      <c r="AT131" s="16" t="s">
        <v>151</v>
      </c>
      <c r="AU131" s="16" t="s">
        <v>82</v>
      </c>
      <c r="AY131" s="16" t="s">
        <v>148</v>
      </c>
      <c r="BE131" s="184">
        <f t="shared" si="4"/>
        <v>0</v>
      </c>
      <c r="BF131" s="184">
        <f t="shared" si="5"/>
        <v>0</v>
      </c>
      <c r="BG131" s="184">
        <f t="shared" si="6"/>
        <v>0</v>
      </c>
      <c r="BH131" s="184">
        <f t="shared" si="7"/>
        <v>0</v>
      </c>
      <c r="BI131" s="184">
        <f t="shared" si="8"/>
        <v>0</v>
      </c>
      <c r="BJ131" s="16" t="s">
        <v>82</v>
      </c>
      <c r="BK131" s="184">
        <f t="shared" si="9"/>
        <v>0</v>
      </c>
      <c r="BL131" s="16" t="s">
        <v>247</v>
      </c>
      <c r="BM131" s="16" t="s">
        <v>1959</v>
      </c>
    </row>
    <row r="132" spans="2:65" s="10" customFormat="1" ht="25.9" customHeight="1">
      <c r="B132" s="157"/>
      <c r="C132" s="158"/>
      <c r="D132" s="159" t="s">
        <v>73</v>
      </c>
      <c r="E132" s="160" t="s">
        <v>1960</v>
      </c>
      <c r="F132" s="160" t="s">
        <v>1961</v>
      </c>
      <c r="G132" s="158"/>
      <c r="H132" s="158"/>
      <c r="I132" s="161"/>
      <c r="J132" s="162">
        <f>BK132</f>
        <v>0</v>
      </c>
      <c r="K132" s="158"/>
      <c r="L132" s="163"/>
      <c r="M132" s="164"/>
      <c r="N132" s="165"/>
      <c r="O132" s="165"/>
      <c r="P132" s="166">
        <f>SUM(P133:P148)</f>
        <v>0</v>
      </c>
      <c r="Q132" s="165"/>
      <c r="R132" s="166">
        <f>SUM(R133:R148)</f>
        <v>0</v>
      </c>
      <c r="S132" s="165"/>
      <c r="T132" s="167">
        <f>SUM(T133:T148)</f>
        <v>0</v>
      </c>
      <c r="AR132" s="168" t="s">
        <v>84</v>
      </c>
      <c r="AT132" s="169" t="s">
        <v>73</v>
      </c>
      <c r="AU132" s="169" t="s">
        <v>74</v>
      </c>
      <c r="AY132" s="168" t="s">
        <v>148</v>
      </c>
      <c r="BK132" s="170">
        <f>SUM(BK133:BK148)</f>
        <v>0</v>
      </c>
    </row>
    <row r="133" spans="2:65" s="1" customFormat="1" ht="16.5" customHeight="1">
      <c r="B133" s="33"/>
      <c r="C133" s="173" t="s">
        <v>445</v>
      </c>
      <c r="D133" s="173" t="s">
        <v>151</v>
      </c>
      <c r="E133" s="174" t="s">
        <v>1962</v>
      </c>
      <c r="F133" s="175" t="s">
        <v>1963</v>
      </c>
      <c r="G133" s="176" t="s">
        <v>1872</v>
      </c>
      <c r="H133" s="177">
        <v>1</v>
      </c>
      <c r="I133" s="178"/>
      <c r="J133" s="179">
        <f t="shared" ref="J133:J148" si="10">ROUND(I133*H133,2)</f>
        <v>0</v>
      </c>
      <c r="K133" s="175" t="s">
        <v>19</v>
      </c>
      <c r="L133" s="37"/>
      <c r="M133" s="180" t="s">
        <v>19</v>
      </c>
      <c r="N133" s="181" t="s">
        <v>45</v>
      </c>
      <c r="O133" s="59"/>
      <c r="P133" s="182">
        <f t="shared" ref="P133:P148" si="11">O133*H133</f>
        <v>0</v>
      </c>
      <c r="Q133" s="182">
        <v>0</v>
      </c>
      <c r="R133" s="182">
        <f t="shared" ref="R133:R148" si="12">Q133*H133</f>
        <v>0</v>
      </c>
      <c r="S133" s="182">
        <v>0</v>
      </c>
      <c r="T133" s="183">
        <f t="shared" ref="T133:T148" si="13">S133*H133</f>
        <v>0</v>
      </c>
      <c r="AR133" s="16" t="s">
        <v>247</v>
      </c>
      <c r="AT133" s="16" t="s">
        <v>151</v>
      </c>
      <c r="AU133" s="16" t="s">
        <v>82</v>
      </c>
      <c r="AY133" s="16" t="s">
        <v>148</v>
      </c>
      <c r="BE133" s="184">
        <f t="shared" ref="BE133:BE148" si="14">IF(N133="základní",J133,0)</f>
        <v>0</v>
      </c>
      <c r="BF133" s="184">
        <f t="shared" ref="BF133:BF148" si="15">IF(N133="snížená",J133,0)</f>
        <v>0</v>
      </c>
      <c r="BG133" s="184">
        <f t="shared" ref="BG133:BG148" si="16">IF(N133="zákl. přenesená",J133,0)</f>
        <v>0</v>
      </c>
      <c r="BH133" s="184">
        <f t="shared" ref="BH133:BH148" si="17">IF(N133="sníž. přenesená",J133,0)</f>
        <v>0</v>
      </c>
      <c r="BI133" s="184">
        <f t="shared" ref="BI133:BI148" si="18">IF(N133="nulová",J133,0)</f>
        <v>0</v>
      </c>
      <c r="BJ133" s="16" t="s">
        <v>82</v>
      </c>
      <c r="BK133" s="184">
        <f t="shared" ref="BK133:BK148" si="19">ROUND(I133*H133,2)</f>
        <v>0</v>
      </c>
      <c r="BL133" s="16" t="s">
        <v>247</v>
      </c>
      <c r="BM133" s="16" t="s">
        <v>697</v>
      </c>
    </row>
    <row r="134" spans="2:65" s="1" customFormat="1" ht="16.5" customHeight="1">
      <c r="B134" s="33"/>
      <c r="C134" s="173" t="s">
        <v>450</v>
      </c>
      <c r="D134" s="173" t="s">
        <v>151</v>
      </c>
      <c r="E134" s="174" t="s">
        <v>1964</v>
      </c>
      <c r="F134" s="175" t="s">
        <v>1874</v>
      </c>
      <c r="G134" s="176" t="s">
        <v>179</v>
      </c>
      <c r="H134" s="177">
        <v>1</v>
      </c>
      <c r="I134" s="178"/>
      <c r="J134" s="179">
        <f t="shared" si="10"/>
        <v>0</v>
      </c>
      <c r="K134" s="175" t="s">
        <v>19</v>
      </c>
      <c r="L134" s="37"/>
      <c r="M134" s="180" t="s">
        <v>19</v>
      </c>
      <c r="N134" s="181" t="s">
        <v>45</v>
      </c>
      <c r="O134" s="59"/>
      <c r="P134" s="182">
        <f t="shared" si="11"/>
        <v>0</v>
      </c>
      <c r="Q134" s="182">
        <v>0</v>
      </c>
      <c r="R134" s="182">
        <f t="shared" si="12"/>
        <v>0</v>
      </c>
      <c r="S134" s="182">
        <v>0</v>
      </c>
      <c r="T134" s="183">
        <f t="shared" si="13"/>
        <v>0</v>
      </c>
      <c r="AR134" s="16" t="s">
        <v>247</v>
      </c>
      <c r="AT134" s="16" t="s">
        <v>151</v>
      </c>
      <c r="AU134" s="16" t="s">
        <v>82</v>
      </c>
      <c r="AY134" s="16" t="s">
        <v>148</v>
      </c>
      <c r="BE134" s="184">
        <f t="shared" si="14"/>
        <v>0</v>
      </c>
      <c r="BF134" s="184">
        <f t="shared" si="15"/>
        <v>0</v>
      </c>
      <c r="BG134" s="184">
        <f t="shared" si="16"/>
        <v>0</v>
      </c>
      <c r="BH134" s="184">
        <f t="shared" si="17"/>
        <v>0</v>
      </c>
      <c r="BI134" s="184">
        <f t="shared" si="18"/>
        <v>0</v>
      </c>
      <c r="BJ134" s="16" t="s">
        <v>82</v>
      </c>
      <c r="BK134" s="184">
        <f t="shared" si="19"/>
        <v>0</v>
      </c>
      <c r="BL134" s="16" t="s">
        <v>247</v>
      </c>
      <c r="BM134" s="16" t="s">
        <v>712</v>
      </c>
    </row>
    <row r="135" spans="2:65" s="1" customFormat="1" ht="16.5" customHeight="1">
      <c r="B135" s="33"/>
      <c r="C135" s="173" t="s">
        <v>454</v>
      </c>
      <c r="D135" s="173" t="s">
        <v>151</v>
      </c>
      <c r="E135" s="174" t="s">
        <v>1965</v>
      </c>
      <c r="F135" s="175" t="s">
        <v>1966</v>
      </c>
      <c r="G135" s="176" t="s">
        <v>399</v>
      </c>
      <c r="H135" s="177">
        <v>1</v>
      </c>
      <c r="I135" s="178"/>
      <c r="J135" s="179">
        <f t="shared" si="10"/>
        <v>0</v>
      </c>
      <c r="K135" s="175" t="s">
        <v>19</v>
      </c>
      <c r="L135" s="37"/>
      <c r="M135" s="180" t="s">
        <v>19</v>
      </c>
      <c r="N135" s="181" t="s">
        <v>45</v>
      </c>
      <c r="O135" s="59"/>
      <c r="P135" s="182">
        <f t="shared" si="11"/>
        <v>0</v>
      </c>
      <c r="Q135" s="182">
        <v>0</v>
      </c>
      <c r="R135" s="182">
        <f t="shared" si="12"/>
        <v>0</v>
      </c>
      <c r="S135" s="182">
        <v>0</v>
      </c>
      <c r="T135" s="183">
        <f t="shared" si="13"/>
        <v>0</v>
      </c>
      <c r="AR135" s="16" t="s">
        <v>247</v>
      </c>
      <c r="AT135" s="16" t="s">
        <v>151</v>
      </c>
      <c r="AU135" s="16" t="s">
        <v>82</v>
      </c>
      <c r="AY135" s="16" t="s">
        <v>148</v>
      </c>
      <c r="BE135" s="184">
        <f t="shared" si="14"/>
        <v>0</v>
      </c>
      <c r="BF135" s="184">
        <f t="shared" si="15"/>
        <v>0</v>
      </c>
      <c r="BG135" s="184">
        <f t="shared" si="16"/>
        <v>0</v>
      </c>
      <c r="BH135" s="184">
        <f t="shared" si="17"/>
        <v>0</v>
      </c>
      <c r="BI135" s="184">
        <f t="shared" si="18"/>
        <v>0</v>
      </c>
      <c r="BJ135" s="16" t="s">
        <v>82</v>
      </c>
      <c r="BK135" s="184">
        <f t="shared" si="19"/>
        <v>0</v>
      </c>
      <c r="BL135" s="16" t="s">
        <v>247</v>
      </c>
      <c r="BM135" s="16" t="s">
        <v>724</v>
      </c>
    </row>
    <row r="136" spans="2:65" s="1" customFormat="1" ht="16.5" customHeight="1">
      <c r="B136" s="33"/>
      <c r="C136" s="173" t="s">
        <v>461</v>
      </c>
      <c r="D136" s="173" t="s">
        <v>151</v>
      </c>
      <c r="E136" s="174" t="s">
        <v>1967</v>
      </c>
      <c r="F136" s="175" t="s">
        <v>1898</v>
      </c>
      <c r="G136" s="176" t="s">
        <v>399</v>
      </c>
      <c r="H136" s="177">
        <v>1</v>
      </c>
      <c r="I136" s="178"/>
      <c r="J136" s="179">
        <f t="shared" si="10"/>
        <v>0</v>
      </c>
      <c r="K136" s="175" t="s">
        <v>19</v>
      </c>
      <c r="L136" s="37"/>
      <c r="M136" s="180" t="s">
        <v>19</v>
      </c>
      <c r="N136" s="181" t="s">
        <v>45</v>
      </c>
      <c r="O136" s="59"/>
      <c r="P136" s="182">
        <f t="shared" si="11"/>
        <v>0</v>
      </c>
      <c r="Q136" s="182">
        <v>0</v>
      </c>
      <c r="R136" s="182">
        <f t="shared" si="12"/>
        <v>0</v>
      </c>
      <c r="S136" s="182">
        <v>0</v>
      </c>
      <c r="T136" s="183">
        <f t="shared" si="13"/>
        <v>0</v>
      </c>
      <c r="AR136" s="16" t="s">
        <v>247</v>
      </c>
      <c r="AT136" s="16" t="s">
        <v>151</v>
      </c>
      <c r="AU136" s="16" t="s">
        <v>82</v>
      </c>
      <c r="AY136" s="16" t="s">
        <v>148</v>
      </c>
      <c r="BE136" s="184">
        <f t="shared" si="14"/>
        <v>0</v>
      </c>
      <c r="BF136" s="184">
        <f t="shared" si="15"/>
        <v>0</v>
      </c>
      <c r="BG136" s="184">
        <f t="shared" si="16"/>
        <v>0</v>
      </c>
      <c r="BH136" s="184">
        <f t="shared" si="17"/>
        <v>0</v>
      </c>
      <c r="BI136" s="184">
        <f t="shared" si="18"/>
        <v>0</v>
      </c>
      <c r="BJ136" s="16" t="s">
        <v>82</v>
      </c>
      <c r="BK136" s="184">
        <f t="shared" si="19"/>
        <v>0</v>
      </c>
      <c r="BL136" s="16" t="s">
        <v>247</v>
      </c>
      <c r="BM136" s="16" t="s">
        <v>736</v>
      </c>
    </row>
    <row r="137" spans="2:65" s="1" customFormat="1" ht="16.5" customHeight="1">
      <c r="B137" s="33"/>
      <c r="C137" s="173" t="s">
        <v>466</v>
      </c>
      <c r="D137" s="173" t="s">
        <v>151</v>
      </c>
      <c r="E137" s="174" t="s">
        <v>1968</v>
      </c>
      <c r="F137" s="175" t="s">
        <v>1969</v>
      </c>
      <c r="G137" s="176" t="s">
        <v>202</v>
      </c>
      <c r="H137" s="177">
        <v>2</v>
      </c>
      <c r="I137" s="178"/>
      <c r="J137" s="179">
        <f t="shared" si="10"/>
        <v>0</v>
      </c>
      <c r="K137" s="175" t="s">
        <v>19</v>
      </c>
      <c r="L137" s="37"/>
      <c r="M137" s="180" t="s">
        <v>19</v>
      </c>
      <c r="N137" s="181" t="s">
        <v>45</v>
      </c>
      <c r="O137" s="59"/>
      <c r="P137" s="182">
        <f t="shared" si="11"/>
        <v>0</v>
      </c>
      <c r="Q137" s="182">
        <v>0</v>
      </c>
      <c r="R137" s="182">
        <f t="shared" si="12"/>
        <v>0</v>
      </c>
      <c r="S137" s="182">
        <v>0</v>
      </c>
      <c r="T137" s="183">
        <f t="shared" si="13"/>
        <v>0</v>
      </c>
      <c r="AR137" s="16" t="s">
        <v>247</v>
      </c>
      <c r="AT137" s="16" t="s">
        <v>151</v>
      </c>
      <c r="AU137" s="16" t="s">
        <v>82</v>
      </c>
      <c r="AY137" s="16" t="s">
        <v>148</v>
      </c>
      <c r="BE137" s="184">
        <f t="shared" si="14"/>
        <v>0</v>
      </c>
      <c r="BF137" s="184">
        <f t="shared" si="15"/>
        <v>0</v>
      </c>
      <c r="BG137" s="184">
        <f t="shared" si="16"/>
        <v>0</v>
      </c>
      <c r="BH137" s="184">
        <f t="shared" si="17"/>
        <v>0</v>
      </c>
      <c r="BI137" s="184">
        <f t="shared" si="18"/>
        <v>0</v>
      </c>
      <c r="BJ137" s="16" t="s">
        <v>82</v>
      </c>
      <c r="BK137" s="184">
        <f t="shared" si="19"/>
        <v>0</v>
      </c>
      <c r="BL137" s="16" t="s">
        <v>247</v>
      </c>
      <c r="BM137" s="16" t="s">
        <v>746</v>
      </c>
    </row>
    <row r="138" spans="2:65" s="1" customFormat="1" ht="16.5" customHeight="1">
      <c r="B138" s="33"/>
      <c r="C138" s="173" t="s">
        <v>471</v>
      </c>
      <c r="D138" s="173" t="s">
        <v>151</v>
      </c>
      <c r="E138" s="174" t="s">
        <v>1970</v>
      </c>
      <c r="F138" s="175" t="s">
        <v>1882</v>
      </c>
      <c r="G138" s="176" t="s">
        <v>399</v>
      </c>
      <c r="H138" s="177">
        <v>1</v>
      </c>
      <c r="I138" s="178"/>
      <c r="J138" s="179">
        <f t="shared" si="10"/>
        <v>0</v>
      </c>
      <c r="K138" s="175" t="s">
        <v>19</v>
      </c>
      <c r="L138" s="37"/>
      <c r="M138" s="180" t="s">
        <v>19</v>
      </c>
      <c r="N138" s="181" t="s">
        <v>45</v>
      </c>
      <c r="O138" s="59"/>
      <c r="P138" s="182">
        <f t="shared" si="11"/>
        <v>0</v>
      </c>
      <c r="Q138" s="182">
        <v>0</v>
      </c>
      <c r="R138" s="182">
        <f t="shared" si="12"/>
        <v>0</v>
      </c>
      <c r="S138" s="182">
        <v>0</v>
      </c>
      <c r="T138" s="183">
        <f t="shared" si="13"/>
        <v>0</v>
      </c>
      <c r="AR138" s="16" t="s">
        <v>247</v>
      </c>
      <c r="AT138" s="16" t="s">
        <v>151</v>
      </c>
      <c r="AU138" s="16" t="s">
        <v>82</v>
      </c>
      <c r="AY138" s="16" t="s">
        <v>148</v>
      </c>
      <c r="BE138" s="184">
        <f t="shared" si="14"/>
        <v>0</v>
      </c>
      <c r="BF138" s="184">
        <f t="shared" si="15"/>
        <v>0</v>
      </c>
      <c r="BG138" s="184">
        <f t="shared" si="16"/>
        <v>0</v>
      </c>
      <c r="BH138" s="184">
        <f t="shared" si="17"/>
        <v>0</v>
      </c>
      <c r="BI138" s="184">
        <f t="shared" si="18"/>
        <v>0</v>
      </c>
      <c r="BJ138" s="16" t="s">
        <v>82</v>
      </c>
      <c r="BK138" s="184">
        <f t="shared" si="19"/>
        <v>0</v>
      </c>
      <c r="BL138" s="16" t="s">
        <v>247</v>
      </c>
      <c r="BM138" s="16" t="s">
        <v>756</v>
      </c>
    </row>
    <row r="139" spans="2:65" s="1" customFormat="1" ht="16.5" customHeight="1">
      <c r="B139" s="33"/>
      <c r="C139" s="173" t="s">
        <v>476</v>
      </c>
      <c r="D139" s="173" t="s">
        <v>151</v>
      </c>
      <c r="E139" s="174" t="s">
        <v>1971</v>
      </c>
      <c r="F139" s="175" t="s">
        <v>1972</v>
      </c>
      <c r="G139" s="176" t="s">
        <v>399</v>
      </c>
      <c r="H139" s="177">
        <v>1</v>
      </c>
      <c r="I139" s="178"/>
      <c r="J139" s="179">
        <f t="shared" si="10"/>
        <v>0</v>
      </c>
      <c r="K139" s="175" t="s">
        <v>19</v>
      </c>
      <c r="L139" s="37"/>
      <c r="M139" s="180" t="s">
        <v>19</v>
      </c>
      <c r="N139" s="181" t="s">
        <v>45</v>
      </c>
      <c r="O139" s="59"/>
      <c r="P139" s="182">
        <f t="shared" si="11"/>
        <v>0</v>
      </c>
      <c r="Q139" s="182">
        <v>0</v>
      </c>
      <c r="R139" s="182">
        <f t="shared" si="12"/>
        <v>0</v>
      </c>
      <c r="S139" s="182">
        <v>0</v>
      </c>
      <c r="T139" s="183">
        <f t="shared" si="13"/>
        <v>0</v>
      </c>
      <c r="AR139" s="16" t="s">
        <v>247</v>
      </c>
      <c r="AT139" s="16" t="s">
        <v>151</v>
      </c>
      <c r="AU139" s="16" t="s">
        <v>82</v>
      </c>
      <c r="AY139" s="16" t="s">
        <v>148</v>
      </c>
      <c r="BE139" s="184">
        <f t="shared" si="14"/>
        <v>0</v>
      </c>
      <c r="BF139" s="184">
        <f t="shared" si="15"/>
        <v>0</v>
      </c>
      <c r="BG139" s="184">
        <f t="shared" si="16"/>
        <v>0</v>
      </c>
      <c r="BH139" s="184">
        <f t="shared" si="17"/>
        <v>0</v>
      </c>
      <c r="BI139" s="184">
        <f t="shared" si="18"/>
        <v>0</v>
      </c>
      <c r="BJ139" s="16" t="s">
        <v>82</v>
      </c>
      <c r="BK139" s="184">
        <f t="shared" si="19"/>
        <v>0</v>
      </c>
      <c r="BL139" s="16" t="s">
        <v>247</v>
      </c>
      <c r="BM139" s="16" t="s">
        <v>768</v>
      </c>
    </row>
    <row r="140" spans="2:65" s="1" customFormat="1" ht="16.5" customHeight="1">
      <c r="B140" s="33"/>
      <c r="C140" s="173" t="s">
        <v>485</v>
      </c>
      <c r="D140" s="173" t="s">
        <v>151</v>
      </c>
      <c r="E140" s="174" t="s">
        <v>1973</v>
      </c>
      <c r="F140" s="175" t="s">
        <v>1974</v>
      </c>
      <c r="G140" s="176" t="s">
        <v>399</v>
      </c>
      <c r="H140" s="177">
        <v>2</v>
      </c>
      <c r="I140" s="178"/>
      <c r="J140" s="179">
        <f t="shared" si="10"/>
        <v>0</v>
      </c>
      <c r="K140" s="175" t="s">
        <v>19</v>
      </c>
      <c r="L140" s="37"/>
      <c r="M140" s="180" t="s">
        <v>19</v>
      </c>
      <c r="N140" s="181" t="s">
        <v>45</v>
      </c>
      <c r="O140" s="59"/>
      <c r="P140" s="182">
        <f t="shared" si="11"/>
        <v>0</v>
      </c>
      <c r="Q140" s="182">
        <v>0</v>
      </c>
      <c r="R140" s="182">
        <f t="shared" si="12"/>
        <v>0</v>
      </c>
      <c r="S140" s="182">
        <v>0</v>
      </c>
      <c r="T140" s="183">
        <f t="shared" si="13"/>
        <v>0</v>
      </c>
      <c r="AR140" s="16" t="s">
        <v>247</v>
      </c>
      <c r="AT140" s="16" t="s">
        <v>151</v>
      </c>
      <c r="AU140" s="16" t="s">
        <v>82</v>
      </c>
      <c r="AY140" s="16" t="s">
        <v>148</v>
      </c>
      <c r="BE140" s="184">
        <f t="shared" si="14"/>
        <v>0</v>
      </c>
      <c r="BF140" s="184">
        <f t="shared" si="15"/>
        <v>0</v>
      </c>
      <c r="BG140" s="184">
        <f t="shared" si="16"/>
        <v>0</v>
      </c>
      <c r="BH140" s="184">
        <f t="shared" si="17"/>
        <v>0</v>
      </c>
      <c r="BI140" s="184">
        <f t="shared" si="18"/>
        <v>0</v>
      </c>
      <c r="BJ140" s="16" t="s">
        <v>82</v>
      </c>
      <c r="BK140" s="184">
        <f t="shared" si="19"/>
        <v>0</v>
      </c>
      <c r="BL140" s="16" t="s">
        <v>247</v>
      </c>
      <c r="BM140" s="16" t="s">
        <v>780</v>
      </c>
    </row>
    <row r="141" spans="2:65" s="1" customFormat="1" ht="16.5" customHeight="1">
      <c r="B141" s="33"/>
      <c r="C141" s="173" t="s">
        <v>490</v>
      </c>
      <c r="D141" s="173" t="s">
        <v>151</v>
      </c>
      <c r="E141" s="174" t="s">
        <v>1975</v>
      </c>
      <c r="F141" s="175" t="s">
        <v>1976</v>
      </c>
      <c r="G141" s="176" t="s">
        <v>179</v>
      </c>
      <c r="H141" s="177">
        <v>36</v>
      </c>
      <c r="I141" s="178"/>
      <c r="J141" s="179">
        <f t="shared" si="10"/>
        <v>0</v>
      </c>
      <c r="K141" s="175" t="s">
        <v>19</v>
      </c>
      <c r="L141" s="37"/>
      <c r="M141" s="180" t="s">
        <v>19</v>
      </c>
      <c r="N141" s="181" t="s">
        <v>45</v>
      </c>
      <c r="O141" s="59"/>
      <c r="P141" s="182">
        <f t="shared" si="11"/>
        <v>0</v>
      </c>
      <c r="Q141" s="182">
        <v>0</v>
      </c>
      <c r="R141" s="182">
        <f t="shared" si="12"/>
        <v>0</v>
      </c>
      <c r="S141" s="182">
        <v>0</v>
      </c>
      <c r="T141" s="183">
        <f t="shared" si="13"/>
        <v>0</v>
      </c>
      <c r="AR141" s="16" t="s">
        <v>247</v>
      </c>
      <c r="AT141" s="16" t="s">
        <v>151</v>
      </c>
      <c r="AU141" s="16" t="s">
        <v>82</v>
      </c>
      <c r="AY141" s="16" t="s">
        <v>148</v>
      </c>
      <c r="BE141" s="184">
        <f t="shared" si="14"/>
        <v>0</v>
      </c>
      <c r="BF141" s="184">
        <f t="shared" si="15"/>
        <v>0</v>
      </c>
      <c r="BG141" s="184">
        <f t="shared" si="16"/>
        <v>0</v>
      </c>
      <c r="BH141" s="184">
        <f t="shared" si="17"/>
        <v>0</v>
      </c>
      <c r="BI141" s="184">
        <f t="shared" si="18"/>
        <v>0</v>
      </c>
      <c r="BJ141" s="16" t="s">
        <v>82</v>
      </c>
      <c r="BK141" s="184">
        <f t="shared" si="19"/>
        <v>0</v>
      </c>
      <c r="BL141" s="16" t="s">
        <v>247</v>
      </c>
      <c r="BM141" s="16" t="s">
        <v>791</v>
      </c>
    </row>
    <row r="142" spans="2:65" s="1" customFormat="1" ht="16.5" customHeight="1">
      <c r="B142" s="33"/>
      <c r="C142" s="173" t="s">
        <v>499</v>
      </c>
      <c r="D142" s="173" t="s">
        <v>151</v>
      </c>
      <c r="E142" s="174" t="s">
        <v>1977</v>
      </c>
      <c r="F142" s="175" t="s">
        <v>1978</v>
      </c>
      <c r="G142" s="176" t="s">
        <v>179</v>
      </c>
      <c r="H142" s="177">
        <v>26</v>
      </c>
      <c r="I142" s="178"/>
      <c r="J142" s="179">
        <f t="shared" si="10"/>
        <v>0</v>
      </c>
      <c r="K142" s="175" t="s">
        <v>19</v>
      </c>
      <c r="L142" s="37"/>
      <c r="M142" s="180" t="s">
        <v>19</v>
      </c>
      <c r="N142" s="181" t="s">
        <v>45</v>
      </c>
      <c r="O142" s="59"/>
      <c r="P142" s="182">
        <f t="shared" si="11"/>
        <v>0</v>
      </c>
      <c r="Q142" s="182">
        <v>0</v>
      </c>
      <c r="R142" s="182">
        <f t="shared" si="12"/>
        <v>0</v>
      </c>
      <c r="S142" s="182">
        <v>0</v>
      </c>
      <c r="T142" s="183">
        <f t="shared" si="13"/>
        <v>0</v>
      </c>
      <c r="AR142" s="16" t="s">
        <v>247</v>
      </c>
      <c r="AT142" s="16" t="s">
        <v>151</v>
      </c>
      <c r="AU142" s="16" t="s">
        <v>82</v>
      </c>
      <c r="AY142" s="16" t="s">
        <v>148</v>
      </c>
      <c r="BE142" s="184">
        <f t="shared" si="14"/>
        <v>0</v>
      </c>
      <c r="BF142" s="184">
        <f t="shared" si="15"/>
        <v>0</v>
      </c>
      <c r="BG142" s="184">
        <f t="shared" si="16"/>
        <v>0</v>
      </c>
      <c r="BH142" s="184">
        <f t="shared" si="17"/>
        <v>0</v>
      </c>
      <c r="BI142" s="184">
        <f t="shared" si="18"/>
        <v>0</v>
      </c>
      <c r="BJ142" s="16" t="s">
        <v>82</v>
      </c>
      <c r="BK142" s="184">
        <f t="shared" si="19"/>
        <v>0</v>
      </c>
      <c r="BL142" s="16" t="s">
        <v>247</v>
      </c>
      <c r="BM142" s="16" t="s">
        <v>806</v>
      </c>
    </row>
    <row r="143" spans="2:65" s="1" customFormat="1" ht="16.5" customHeight="1">
      <c r="B143" s="33"/>
      <c r="C143" s="173" t="s">
        <v>507</v>
      </c>
      <c r="D143" s="173" t="s">
        <v>151</v>
      </c>
      <c r="E143" s="174" t="s">
        <v>1979</v>
      </c>
      <c r="F143" s="175" t="s">
        <v>1980</v>
      </c>
      <c r="G143" s="176" t="s">
        <v>809</v>
      </c>
      <c r="H143" s="177">
        <v>98</v>
      </c>
      <c r="I143" s="178"/>
      <c r="J143" s="179">
        <f t="shared" si="10"/>
        <v>0</v>
      </c>
      <c r="K143" s="175" t="s">
        <v>19</v>
      </c>
      <c r="L143" s="37"/>
      <c r="M143" s="180" t="s">
        <v>19</v>
      </c>
      <c r="N143" s="181" t="s">
        <v>45</v>
      </c>
      <c r="O143" s="59"/>
      <c r="P143" s="182">
        <f t="shared" si="11"/>
        <v>0</v>
      </c>
      <c r="Q143" s="182">
        <v>0</v>
      </c>
      <c r="R143" s="182">
        <f t="shared" si="12"/>
        <v>0</v>
      </c>
      <c r="S143" s="182">
        <v>0</v>
      </c>
      <c r="T143" s="183">
        <f t="shared" si="13"/>
        <v>0</v>
      </c>
      <c r="AR143" s="16" t="s">
        <v>247</v>
      </c>
      <c r="AT143" s="16" t="s">
        <v>151</v>
      </c>
      <c r="AU143" s="16" t="s">
        <v>82</v>
      </c>
      <c r="AY143" s="16" t="s">
        <v>148</v>
      </c>
      <c r="BE143" s="184">
        <f t="shared" si="14"/>
        <v>0</v>
      </c>
      <c r="BF143" s="184">
        <f t="shared" si="15"/>
        <v>0</v>
      </c>
      <c r="BG143" s="184">
        <f t="shared" si="16"/>
        <v>0</v>
      </c>
      <c r="BH143" s="184">
        <f t="shared" si="17"/>
        <v>0</v>
      </c>
      <c r="BI143" s="184">
        <f t="shared" si="18"/>
        <v>0</v>
      </c>
      <c r="BJ143" s="16" t="s">
        <v>82</v>
      </c>
      <c r="BK143" s="184">
        <f t="shared" si="19"/>
        <v>0</v>
      </c>
      <c r="BL143" s="16" t="s">
        <v>247</v>
      </c>
      <c r="BM143" s="16" t="s">
        <v>820</v>
      </c>
    </row>
    <row r="144" spans="2:65" s="1" customFormat="1" ht="16.5" customHeight="1">
      <c r="B144" s="33"/>
      <c r="C144" s="173" t="s">
        <v>511</v>
      </c>
      <c r="D144" s="173" t="s">
        <v>151</v>
      </c>
      <c r="E144" s="174" t="s">
        <v>1981</v>
      </c>
      <c r="F144" s="175" t="s">
        <v>1982</v>
      </c>
      <c r="G144" s="176" t="s">
        <v>1872</v>
      </c>
      <c r="H144" s="177">
        <v>1</v>
      </c>
      <c r="I144" s="178"/>
      <c r="J144" s="179">
        <f t="shared" si="10"/>
        <v>0</v>
      </c>
      <c r="K144" s="175" t="s">
        <v>19</v>
      </c>
      <c r="L144" s="37"/>
      <c r="M144" s="180" t="s">
        <v>19</v>
      </c>
      <c r="N144" s="181" t="s">
        <v>45</v>
      </c>
      <c r="O144" s="59"/>
      <c r="P144" s="182">
        <f t="shared" si="11"/>
        <v>0</v>
      </c>
      <c r="Q144" s="182">
        <v>0</v>
      </c>
      <c r="R144" s="182">
        <f t="shared" si="12"/>
        <v>0</v>
      </c>
      <c r="S144" s="182">
        <v>0</v>
      </c>
      <c r="T144" s="183">
        <f t="shared" si="13"/>
        <v>0</v>
      </c>
      <c r="AR144" s="16" t="s">
        <v>247</v>
      </c>
      <c r="AT144" s="16" t="s">
        <v>151</v>
      </c>
      <c r="AU144" s="16" t="s">
        <v>82</v>
      </c>
      <c r="AY144" s="16" t="s">
        <v>148</v>
      </c>
      <c r="BE144" s="184">
        <f t="shared" si="14"/>
        <v>0</v>
      </c>
      <c r="BF144" s="184">
        <f t="shared" si="15"/>
        <v>0</v>
      </c>
      <c r="BG144" s="184">
        <f t="shared" si="16"/>
        <v>0</v>
      </c>
      <c r="BH144" s="184">
        <f t="shared" si="17"/>
        <v>0</v>
      </c>
      <c r="BI144" s="184">
        <f t="shared" si="18"/>
        <v>0</v>
      </c>
      <c r="BJ144" s="16" t="s">
        <v>82</v>
      </c>
      <c r="BK144" s="184">
        <f t="shared" si="19"/>
        <v>0</v>
      </c>
      <c r="BL144" s="16" t="s">
        <v>247</v>
      </c>
      <c r="BM144" s="16" t="s">
        <v>834</v>
      </c>
    </row>
    <row r="145" spans="2:65" s="1" customFormat="1" ht="16.5" customHeight="1">
      <c r="B145" s="33"/>
      <c r="C145" s="173" t="s">
        <v>515</v>
      </c>
      <c r="D145" s="173" t="s">
        <v>151</v>
      </c>
      <c r="E145" s="174" t="s">
        <v>1983</v>
      </c>
      <c r="F145" s="175" t="s">
        <v>1952</v>
      </c>
      <c r="G145" s="176" t="s">
        <v>436</v>
      </c>
      <c r="H145" s="177">
        <v>10</v>
      </c>
      <c r="I145" s="178"/>
      <c r="J145" s="179">
        <f t="shared" si="10"/>
        <v>0</v>
      </c>
      <c r="K145" s="175" t="s">
        <v>19</v>
      </c>
      <c r="L145" s="37"/>
      <c r="M145" s="180" t="s">
        <v>19</v>
      </c>
      <c r="N145" s="181" t="s">
        <v>45</v>
      </c>
      <c r="O145" s="59"/>
      <c r="P145" s="182">
        <f t="shared" si="11"/>
        <v>0</v>
      </c>
      <c r="Q145" s="182">
        <v>0</v>
      </c>
      <c r="R145" s="182">
        <f t="shared" si="12"/>
        <v>0</v>
      </c>
      <c r="S145" s="182">
        <v>0</v>
      </c>
      <c r="T145" s="183">
        <f t="shared" si="13"/>
        <v>0</v>
      </c>
      <c r="AR145" s="16" t="s">
        <v>247</v>
      </c>
      <c r="AT145" s="16" t="s">
        <v>151</v>
      </c>
      <c r="AU145" s="16" t="s">
        <v>82</v>
      </c>
      <c r="AY145" s="16" t="s">
        <v>148</v>
      </c>
      <c r="BE145" s="184">
        <f t="shared" si="14"/>
        <v>0</v>
      </c>
      <c r="BF145" s="184">
        <f t="shared" si="15"/>
        <v>0</v>
      </c>
      <c r="BG145" s="184">
        <f t="shared" si="16"/>
        <v>0</v>
      </c>
      <c r="BH145" s="184">
        <f t="shared" si="17"/>
        <v>0</v>
      </c>
      <c r="BI145" s="184">
        <f t="shared" si="18"/>
        <v>0</v>
      </c>
      <c r="BJ145" s="16" t="s">
        <v>82</v>
      </c>
      <c r="BK145" s="184">
        <f t="shared" si="19"/>
        <v>0</v>
      </c>
      <c r="BL145" s="16" t="s">
        <v>247</v>
      </c>
      <c r="BM145" s="16" t="s">
        <v>848</v>
      </c>
    </row>
    <row r="146" spans="2:65" s="1" customFormat="1" ht="16.5" customHeight="1">
      <c r="B146" s="33"/>
      <c r="C146" s="173" t="s">
        <v>519</v>
      </c>
      <c r="D146" s="173" t="s">
        <v>151</v>
      </c>
      <c r="E146" s="174" t="s">
        <v>1984</v>
      </c>
      <c r="F146" s="175" t="s">
        <v>1985</v>
      </c>
      <c r="G146" s="176" t="s">
        <v>1872</v>
      </c>
      <c r="H146" s="177">
        <v>1</v>
      </c>
      <c r="I146" s="178"/>
      <c r="J146" s="179">
        <f t="shared" si="10"/>
        <v>0</v>
      </c>
      <c r="K146" s="175" t="s">
        <v>19</v>
      </c>
      <c r="L146" s="37"/>
      <c r="M146" s="180" t="s">
        <v>19</v>
      </c>
      <c r="N146" s="181" t="s">
        <v>45</v>
      </c>
      <c r="O146" s="59"/>
      <c r="P146" s="182">
        <f t="shared" si="11"/>
        <v>0</v>
      </c>
      <c r="Q146" s="182">
        <v>0</v>
      </c>
      <c r="R146" s="182">
        <f t="shared" si="12"/>
        <v>0</v>
      </c>
      <c r="S146" s="182">
        <v>0</v>
      </c>
      <c r="T146" s="183">
        <f t="shared" si="13"/>
        <v>0</v>
      </c>
      <c r="AR146" s="16" t="s">
        <v>247</v>
      </c>
      <c r="AT146" s="16" t="s">
        <v>151</v>
      </c>
      <c r="AU146" s="16" t="s">
        <v>82</v>
      </c>
      <c r="AY146" s="16" t="s">
        <v>148</v>
      </c>
      <c r="BE146" s="184">
        <f t="shared" si="14"/>
        <v>0</v>
      </c>
      <c r="BF146" s="184">
        <f t="shared" si="15"/>
        <v>0</v>
      </c>
      <c r="BG146" s="184">
        <f t="shared" si="16"/>
        <v>0</v>
      </c>
      <c r="BH146" s="184">
        <f t="shared" si="17"/>
        <v>0</v>
      </c>
      <c r="BI146" s="184">
        <f t="shared" si="18"/>
        <v>0</v>
      </c>
      <c r="BJ146" s="16" t="s">
        <v>82</v>
      </c>
      <c r="BK146" s="184">
        <f t="shared" si="19"/>
        <v>0</v>
      </c>
      <c r="BL146" s="16" t="s">
        <v>247</v>
      </c>
      <c r="BM146" s="16" t="s">
        <v>860</v>
      </c>
    </row>
    <row r="147" spans="2:65" s="1" customFormat="1" ht="16.5" customHeight="1">
      <c r="B147" s="33"/>
      <c r="C147" s="173" t="s">
        <v>523</v>
      </c>
      <c r="D147" s="173" t="s">
        <v>151</v>
      </c>
      <c r="E147" s="174" t="s">
        <v>1986</v>
      </c>
      <c r="F147" s="175" t="s">
        <v>1956</v>
      </c>
      <c r="G147" s="176" t="s">
        <v>1872</v>
      </c>
      <c r="H147" s="177">
        <v>1</v>
      </c>
      <c r="I147" s="178"/>
      <c r="J147" s="179">
        <f t="shared" si="10"/>
        <v>0</v>
      </c>
      <c r="K147" s="175" t="s">
        <v>19</v>
      </c>
      <c r="L147" s="37"/>
      <c r="M147" s="180" t="s">
        <v>19</v>
      </c>
      <c r="N147" s="181" t="s">
        <v>45</v>
      </c>
      <c r="O147" s="59"/>
      <c r="P147" s="182">
        <f t="shared" si="11"/>
        <v>0</v>
      </c>
      <c r="Q147" s="182">
        <v>0</v>
      </c>
      <c r="R147" s="182">
        <f t="shared" si="12"/>
        <v>0</v>
      </c>
      <c r="S147" s="182">
        <v>0</v>
      </c>
      <c r="T147" s="183">
        <f t="shared" si="13"/>
        <v>0</v>
      </c>
      <c r="AR147" s="16" t="s">
        <v>247</v>
      </c>
      <c r="AT147" s="16" t="s">
        <v>151</v>
      </c>
      <c r="AU147" s="16" t="s">
        <v>82</v>
      </c>
      <c r="AY147" s="16" t="s">
        <v>148</v>
      </c>
      <c r="BE147" s="184">
        <f t="shared" si="14"/>
        <v>0</v>
      </c>
      <c r="BF147" s="184">
        <f t="shared" si="15"/>
        <v>0</v>
      </c>
      <c r="BG147" s="184">
        <f t="shared" si="16"/>
        <v>0</v>
      </c>
      <c r="BH147" s="184">
        <f t="shared" si="17"/>
        <v>0</v>
      </c>
      <c r="BI147" s="184">
        <f t="shared" si="18"/>
        <v>0</v>
      </c>
      <c r="BJ147" s="16" t="s">
        <v>82</v>
      </c>
      <c r="BK147" s="184">
        <f t="shared" si="19"/>
        <v>0</v>
      </c>
      <c r="BL147" s="16" t="s">
        <v>247</v>
      </c>
      <c r="BM147" s="16" t="s">
        <v>869</v>
      </c>
    </row>
    <row r="148" spans="2:65" s="1" customFormat="1" ht="16.5" customHeight="1">
      <c r="B148" s="33"/>
      <c r="C148" s="173" t="s">
        <v>527</v>
      </c>
      <c r="D148" s="173" t="s">
        <v>151</v>
      </c>
      <c r="E148" s="174" t="s">
        <v>1987</v>
      </c>
      <c r="F148" s="175" t="s">
        <v>1958</v>
      </c>
      <c r="G148" s="176" t="s">
        <v>188</v>
      </c>
      <c r="H148" s="177">
        <v>1.7</v>
      </c>
      <c r="I148" s="178"/>
      <c r="J148" s="179">
        <f t="shared" si="10"/>
        <v>0</v>
      </c>
      <c r="K148" s="175" t="s">
        <v>19</v>
      </c>
      <c r="L148" s="37"/>
      <c r="M148" s="180" t="s">
        <v>19</v>
      </c>
      <c r="N148" s="181" t="s">
        <v>45</v>
      </c>
      <c r="O148" s="59"/>
      <c r="P148" s="182">
        <f t="shared" si="11"/>
        <v>0</v>
      </c>
      <c r="Q148" s="182">
        <v>0</v>
      </c>
      <c r="R148" s="182">
        <f t="shared" si="12"/>
        <v>0</v>
      </c>
      <c r="S148" s="182">
        <v>0</v>
      </c>
      <c r="T148" s="183">
        <f t="shared" si="13"/>
        <v>0</v>
      </c>
      <c r="AR148" s="16" t="s">
        <v>247</v>
      </c>
      <c r="AT148" s="16" t="s">
        <v>151</v>
      </c>
      <c r="AU148" s="16" t="s">
        <v>82</v>
      </c>
      <c r="AY148" s="16" t="s">
        <v>148</v>
      </c>
      <c r="BE148" s="184">
        <f t="shared" si="14"/>
        <v>0</v>
      </c>
      <c r="BF148" s="184">
        <f t="shared" si="15"/>
        <v>0</v>
      </c>
      <c r="BG148" s="184">
        <f t="shared" si="16"/>
        <v>0</v>
      </c>
      <c r="BH148" s="184">
        <f t="shared" si="17"/>
        <v>0</v>
      </c>
      <c r="BI148" s="184">
        <f t="shared" si="18"/>
        <v>0</v>
      </c>
      <c r="BJ148" s="16" t="s">
        <v>82</v>
      </c>
      <c r="BK148" s="184">
        <f t="shared" si="19"/>
        <v>0</v>
      </c>
      <c r="BL148" s="16" t="s">
        <v>247</v>
      </c>
      <c r="BM148" s="16" t="s">
        <v>1988</v>
      </c>
    </row>
    <row r="149" spans="2:65" s="10" customFormat="1" ht="25.9" customHeight="1">
      <c r="B149" s="157"/>
      <c r="C149" s="158"/>
      <c r="D149" s="159" t="s">
        <v>73</v>
      </c>
      <c r="E149" s="160" t="s">
        <v>1989</v>
      </c>
      <c r="F149" s="160" t="s">
        <v>1990</v>
      </c>
      <c r="G149" s="158"/>
      <c r="H149" s="158"/>
      <c r="I149" s="161"/>
      <c r="J149" s="162">
        <f>BK149</f>
        <v>0</v>
      </c>
      <c r="K149" s="158"/>
      <c r="L149" s="163"/>
      <c r="M149" s="164"/>
      <c r="N149" s="165"/>
      <c r="O149" s="165"/>
      <c r="P149" s="166">
        <f>SUM(P150:P158)</f>
        <v>0</v>
      </c>
      <c r="Q149" s="165"/>
      <c r="R149" s="166">
        <f>SUM(R150:R158)</f>
        <v>0</v>
      </c>
      <c r="S149" s="165"/>
      <c r="T149" s="167">
        <f>SUM(T150:T158)</f>
        <v>0</v>
      </c>
      <c r="AR149" s="168" t="s">
        <v>84</v>
      </c>
      <c r="AT149" s="169" t="s">
        <v>73</v>
      </c>
      <c r="AU149" s="169" t="s">
        <v>74</v>
      </c>
      <c r="AY149" s="168" t="s">
        <v>148</v>
      </c>
      <c r="BK149" s="170">
        <f>SUM(BK150:BK158)</f>
        <v>0</v>
      </c>
    </row>
    <row r="150" spans="2:65" s="1" customFormat="1" ht="16.5" customHeight="1">
      <c r="B150" s="33"/>
      <c r="C150" s="173" t="s">
        <v>533</v>
      </c>
      <c r="D150" s="173" t="s">
        <v>151</v>
      </c>
      <c r="E150" s="174" t="s">
        <v>1991</v>
      </c>
      <c r="F150" s="175" t="s">
        <v>1914</v>
      </c>
      <c r="G150" s="176" t="s">
        <v>399</v>
      </c>
      <c r="H150" s="177">
        <v>9</v>
      </c>
      <c r="I150" s="178"/>
      <c r="J150" s="179">
        <f t="shared" ref="J150:J158" si="20">ROUND(I150*H150,2)</f>
        <v>0</v>
      </c>
      <c r="K150" s="175" t="s">
        <v>19</v>
      </c>
      <c r="L150" s="37"/>
      <c r="M150" s="180" t="s">
        <v>19</v>
      </c>
      <c r="N150" s="181" t="s">
        <v>45</v>
      </c>
      <c r="O150" s="59"/>
      <c r="P150" s="182">
        <f t="shared" ref="P150:P158" si="21">O150*H150</f>
        <v>0</v>
      </c>
      <c r="Q150" s="182">
        <v>0</v>
      </c>
      <c r="R150" s="182">
        <f t="shared" ref="R150:R158" si="22">Q150*H150</f>
        <v>0</v>
      </c>
      <c r="S150" s="182">
        <v>0</v>
      </c>
      <c r="T150" s="183">
        <f t="shared" ref="T150:T158" si="23">S150*H150</f>
        <v>0</v>
      </c>
      <c r="AR150" s="16" t="s">
        <v>247</v>
      </c>
      <c r="AT150" s="16" t="s">
        <v>151</v>
      </c>
      <c r="AU150" s="16" t="s">
        <v>82</v>
      </c>
      <c r="AY150" s="16" t="s">
        <v>148</v>
      </c>
      <c r="BE150" s="184">
        <f t="shared" ref="BE150:BE158" si="24">IF(N150="základní",J150,0)</f>
        <v>0</v>
      </c>
      <c r="BF150" s="184">
        <f t="shared" ref="BF150:BF158" si="25">IF(N150="snížená",J150,0)</f>
        <v>0</v>
      </c>
      <c r="BG150" s="184">
        <f t="shared" ref="BG150:BG158" si="26">IF(N150="zákl. přenesená",J150,0)</f>
        <v>0</v>
      </c>
      <c r="BH150" s="184">
        <f t="shared" ref="BH150:BH158" si="27">IF(N150="sníž. přenesená",J150,0)</f>
        <v>0</v>
      </c>
      <c r="BI150" s="184">
        <f t="shared" ref="BI150:BI158" si="28">IF(N150="nulová",J150,0)</f>
        <v>0</v>
      </c>
      <c r="BJ150" s="16" t="s">
        <v>82</v>
      </c>
      <c r="BK150" s="184">
        <f t="shared" ref="BK150:BK158" si="29">ROUND(I150*H150,2)</f>
        <v>0</v>
      </c>
      <c r="BL150" s="16" t="s">
        <v>247</v>
      </c>
      <c r="BM150" s="16" t="s">
        <v>880</v>
      </c>
    </row>
    <row r="151" spans="2:65" s="1" customFormat="1" ht="16.5" customHeight="1">
      <c r="B151" s="33"/>
      <c r="C151" s="173" t="s">
        <v>540</v>
      </c>
      <c r="D151" s="173" t="s">
        <v>151</v>
      </c>
      <c r="E151" s="174" t="s">
        <v>1992</v>
      </c>
      <c r="F151" s="175" t="s">
        <v>1993</v>
      </c>
      <c r="G151" s="176" t="s">
        <v>202</v>
      </c>
      <c r="H151" s="177">
        <v>8</v>
      </c>
      <c r="I151" s="178"/>
      <c r="J151" s="179">
        <f t="shared" si="20"/>
        <v>0</v>
      </c>
      <c r="K151" s="175" t="s">
        <v>19</v>
      </c>
      <c r="L151" s="37"/>
      <c r="M151" s="180" t="s">
        <v>19</v>
      </c>
      <c r="N151" s="181" t="s">
        <v>45</v>
      </c>
      <c r="O151" s="59"/>
      <c r="P151" s="182">
        <f t="shared" si="21"/>
        <v>0</v>
      </c>
      <c r="Q151" s="182">
        <v>0</v>
      </c>
      <c r="R151" s="182">
        <f t="shared" si="22"/>
        <v>0</v>
      </c>
      <c r="S151" s="182">
        <v>0</v>
      </c>
      <c r="T151" s="183">
        <f t="shared" si="23"/>
        <v>0</v>
      </c>
      <c r="AR151" s="16" t="s">
        <v>247</v>
      </c>
      <c r="AT151" s="16" t="s">
        <v>151</v>
      </c>
      <c r="AU151" s="16" t="s">
        <v>82</v>
      </c>
      <c r="AY151" s="16" t="s">
        <v>148</v>
      </c>
      <c r="BE151" s="184">
        <f t="shared" si="24"/>
        <v>0</v>
      </c>
      <c r="BF151" s="184">
        <f t="shared" si="25"/>
        <v>0</v>
      </c>
      <c r="BG151" s="184">
        <f t="shared" si="26"/>
        <v>0</v>
      </c>
      <c r="BH151" s="184">
        <f t="shared" si="27"/>
        <v>0</v>
      </c>
      <c r="BI151" s="184">
        <f t="shared" si="28"/>
        <v>0</v>
      </c>
      <c r="BJ151" s="16" t="s">
        <v>82</v>
      </c>
      <c r="BK151" s="184">
        <f t="shared" si="29"/>
        <v>0</v>
      </c>
      <c r="BL151" s="16" t="s">
        <v>247</v>
      </c>
      <c r="BM151" s="16" t="s">
        <v>891</v>
      </c>
    </row>
    <row r="152" spans="2:65" s="1" customFormat="1" ht="16.5" customHeight="1">
      <c r="B152" s="33"/>
      <c r="C152" s="173" t="s">
        <v>550</v>
      </c>
      <c r="D152" s="173" t="s">
        <v>151</v>
      </c>
      <c r="E152" s="174" t="s">
        <v>1994</v>
      </c>
      <c r="F152" s="175" t="s">
        <v>1938</v>
      </c>
      <c r="G152" s="176" t="s">
        <v>202</v>
      </c>
      <c r="H152" s="177">
        <v>26</v>
      </c>
      <c r="I152" s="178"/>
      <c r="J152" s="179">
        <f t="shared" si="20"/>
        <v>0</v>
      </c>
      <c r="K152" s="175" t="s">
        <v>19</v>
      </c>
      <c r="L152" s="37"/>
      <c r="M152" s="180" t="s">
        <v>19</v>
      </c>
      <c r="N152" s="181" t="s">
        <v>45</v>
      </c>
      <c r="O152" s="59"/>
      <c r="P152" s="182">
        <f t="shared" si="21"/>
        <v>0</v>
      </c>
      <c r="Q152" s="182">
        <v>0</v>
      </c>
      <c r="R152" s="182">
        <f t="shared" si="22"/>
        <v>0</v>
      </c>
      <c r="S152" s="182">
        <v>0</v>
      </c>
      <c r="T152" s="183">
        <f t="shared" si="23"/>
        <v>0</v>
      </c>
      <c r="AR152" s="16" t="s">
        <v>247</v>
      </c>
      <c r="AT152" s="16" t="s">
        <v>151</v>
      </c>
      <c r="AU152" s="16" t="s">
        <v>82</v>
      </c>
      <c r="AY152" s="16" t="s">
        <v>148</v>
      </c>
      <c r="BE152" s="184">
        <f t="shared" si="24"/>
        <v>0</v>
      </c>
      <c r="BF152" s="184">
        <f t="shared" si="25"/>
        <v>0</v>
      </c>
      <c r="BG152" s="184">
        <f t="shared" si="26"/>
        <v>0</v>
      </c>
      <c r="BH152" s="184">
        <f t="shared" si="27"/>
        <v>0</v>
      </c>
      <c r="BI152" s="184">
        <f t="shared" si="28"/>
        <v>0</v>
      </c>
      <c r="BJ152" s="16" t="s">
        <v>82</v>
      </c>
      <c r="BK152" s="184">
        <f t="shared" si="29"/>
        <v>0</v>
      </c>
      <c r="BL152" s="16" t="s">
        <v>247</v>
      </c>
      <c r="BM152" s="16" t="s">
        <v>904</v>
      </c>
    </row>
    <row r="153" spans="2:65" s="1" customFormat="1" ht="16.5" customHeight="1">
      <c r="B153" s="33"/>
      <c r="C153" s="173" t="s">
        <v>556</v>
      </c>
      <c r="D153" s="173" t="s">
        <v>151</v>
      </c>
      <c r="E153" s="174" t="s">
        <v>1995</v>
      </c>
      <c r="F153" s="175" t="s">
        <v>1996</v>
      </c>
      <c r="G153" s="176" t="s">
        <v>399</v>
      </c>
      <c r="H153" s="177">
        <v>1</v>
      </c>
      <c r="I153" s="178"/>
      <c r="J153" s="179">
        <f t="shared" si="20"/>
        <v>0</v>
      </c>
      <c r="K153" s="175" t="s">
        <v>19</v>
      </c>
      <c r="L153" s="37"/>
      <c r="M153" s="180" t="s">
        <v>19</v>
      </c>
      <c r="N153" s="181" t="s">
        <v>45</v>
      </c>
      <c r="O153" s="59"/>
      <c r="P153" s="182">
        <f t="shared" si="21"/>
        <v>0</v>
      </c>
      <c r="Q153" s="182">
        <v>0</v>
      </c>
      <c r="R153" s="182">
        <f t="shared" si="22"/>
        <v>0</v>
      </c>
      <c r="S153" s="182">
        <v>0</v>
      </c>
      <c r="T153" s="183">
        <f t="shared" si="23"/>
        <v>0</v>
      </c>
      <c r="AR153" s="16" t="s">
        <v>247</v>
      </c>
      <c r="AT153" s="16" t="s">
        <v>151</v>
      </c>
      <c r="AU153" s="16" t="s">
        <v>82</v>
      </c>
      <c r="AY153" s="16" t="s">
        <v>148</v>
      </c>
      <c r="BE153" s="184">
        <f t="shared" si="24"/>
        <v>0</v>
      </c>
      <c r="BF153" s="184">
        <f t="shared" si="25"/>
        <v>0</v>
      </c>
      <c r="BG153" s="184">
        <f t="shared" si="26"/>
        <v>0</v>
      </c>
      <c r="BH153" s="184">
        <f t="shared" si="27"/>
        <v>0</v>
      </c>
      <c r="BI153" s="184">
        <f t="shared" si="28"/>
        <v>0</v>
      </c>
      <c r="BJ153" s="16" t="s">
        <v>82</v>
      </c>
      <c r="BK153" s="184">
        <f t="shared" si="29"/>
        <v>0</v>
      </c>
      <c r="BL153" s="16" t="s">
        <v>247</v>
      </c>
      <c r="BM153" s="16" t="s">
        <v>912</v>
      </c>
    </row>
    <row r="154" spans="2:65" s="1" customFormat="1" ht="16.5" customHeight="1">
      <c r="B154" s="33"/>
      <c r="C154" s="173" t="s">
        <v>562</v>
      </c>
      <c r="D154" s="173" t="s">
        <v>151</v>
      </c>
      <c r="E154" s="174" t="s">
        <v>1997</v>
      </c>
      <c r="F154" s="175" t="s">
        <v>1998</v>
      </c>
      <c r="G154" s="176" t="s">
        <v>399</v>
      </c>
      <c r="H154" s="177">
        <v>1</v>
      </c>
      <c r="I154" s="178"/>
      <c r="J154" s="179">
        <f t="shared" si="20"/>
        <v>0</v>
      </c>
      <c r="K154" s="175" t="s">
        <v>19</v>
      </c>
      <c r="L154" s="37"/>
      <c r="M154" s="180" t="s">
        <v>19</v>
      </c>
      <c r="N154" s="181" t="s">
        <v>45</v>
      </c>
      <c r="O154" s="59"/>
      <c r="P154" s="182">
        <f t="shared" si="21"/>
        <v>0</v>
      </c>
      <c r="Q154" s="182">
        <v>0</v>
      </c>
      <c r="R154" s="182">
        <f t="shared" si="22"/>
        <v>0</v>
      </c>
      <c r="S154" s="182">
        <v>0</v>
      </c>
      <c r="T154" s="183">
        <f t="shared" si="23"/>
        <v>0</v>
      </c>
      <c r="AR154" s="16" t="s">
        <v>247</v>
      </c>
      <c r="AT154" s="16" t="s">
        <v>151</v>
      </c>
      <c r="AU154" s="16" t="s">
        <v>82</v>
      </c>
      <c r="AY154" s="16" t="s">
        <v>148</v>
      </c>
      <c r="BE154" s="184">
        <f t="shared" si="24"/>
        <v>0</v>
      </c>
      <c r="BF154" s="184">
        <f t="shared" si="25"/>
        <v>0</v>
      </c>
      <c r="BG154" s="184">
        <f t="shared" si="26"/>
        <v>0</v>
      </c>
      <c r="BH154" s="184">
        <f t="shared" si="27"/>
        <v>0</v>
      </c>
      <c r="BI154" s="184">
        <f t="shared" si="28"/>
        <v>0</v>
      </c>
      <c r="BJ154" s="16" t="s">
        <v>82</v>
      </c>
      <c r="BK154" s="184">
        <f t="shared" si="29"/>
        <v>0</v>
      </c>
      <c r="BL154" s="16" t="s">
        <v>247</v>
      </c>
      <c r="BM154" s="16" t="s">
        <v>925</v>
      </c>
    </row>
    <row r="155" spans="2:65" s="1" customFormat="1" ht="16.5" customHeight="1">
      <c r="B155" s="33"/>
      <c r="C155" s="173" t="s">
        <v>568</v>
      </c>
      <c r="D155" s="173" t="s">
        <v>151</v>
      </c>
      <c r="E155" s="174" t="s">
        <v>1999</v>
      </c>
      <c r="F155" s="175" t="s">
        <v>1982</v>
      </c>
      <c r="G155" s="176" t="s">
        <v>1872</v>
      </c>
      <c r="H155" s="177">
        <v>1</v>
      </c>
      <c r="I155" s="178"/>
      <c r="J155" s="179">
        <f t="shared" si="20"/>
        <v>0</v>
      </c>
      <c r="K155" s="175" t="s">
        <v>19</v>
      </c>
      <c r="L155" s="37"/>
      <c r="M155" s="180" t="s">
        <v>19</v>
      </c>
      <c r="N155" s="181" t="s">
        <v>45</v>
      </c>
      <c r="O155" s="59"/>
      <c r="P155" s="182">
        <f t="shared" si="21"/>
        <v>0</v>
      </c>
      <c r="Q155" s="182">
        <v>0</v>
      </c>
      <c r="R155" s="182">
        <f t="shared" si="22"/>
        <v>0</v>
      </c>
      <c r="S155" s="182">
        <v>0</v>
      </c>
      <c r="T155" s="183">
        <f t="shared" si="23"/>
        <v>0</v>
      </c>
      <c r="AR155" s="16" t="s">
        <v>247</v>
      </c>
      <c r="AT155" s="16" t="s">
        <v>151</v>
      </c>
      <c r="AU155" s="16" t="s">
        <v>82</v>
      </c>
      <c r="AY155" s="16" t="s">
        <v>148</v>
      </c>
      <c r="BE155" s="184">
        <f t="shared" si="24"/>
        <v>0</v>
      </c>
      <c r="BF155" s="184">
        <f t="shared" si="25"/>
        <v>0</v>
      </c>
      <c r="BG155" s="184">
        <f t="shared" si="26"/>
        <v>0</v>
      </c>
      <c r="BH155" s="184">
        <f t="shared" si="27"/>
        <v>0</v>
      </c>
      <c r="BI155" s="184">
        <f t="shared" si="28"/>
        <v>0</v>
      </c>
      <c r="BJ155" s="16" t="s">
        <v>82</v>
      </c>
      <c r="BK155" s="184">
        <f t="shared" si="29"/>
        <v>0</v>
      </c>
      <c r="BL155" s="16" t="s">
        <v>247</v>
      </c>
      <c r="BM155" s="16" t="s">
        <v>939</v>
      </c>
    </row>
    <row r="156" spans="2:65" s="1" customFormat="1" ht="16.5" customHeight="1">
      <c r="B156" s="33"/>
      <c r="C156" s="173" t="s">
        <v>575</v>
      </c>
      <c r="D156" s="173" t="s">
        <v>151</v>
      </c>
      <c r="E156" s="174" t="s">
        <v>2000</v>
      </c>
      <c r="F156" s="175" t="s">
        <v>1944</v>
      </c>
      <c r="G156" s="176" t="s">
        <v>179</v>
      </c>
      <c r="H156" s="177">
        <v>4</v>
      </c>
      <c r="I156" s="178"/>
      <c r="J156" s="179">
        <f t="shared" si="20"/>
        <v>0</v>
      </c>
      <c r="K156" s="175" t="s">
        <v>19</v>
      </c>
      <c r="L156" s="37"/>
      <c r="M156" s="180" t="s">
        <v>19</v>
      </c>
      <c r="N156" s="181" t="s">
        <v>45</v>
      </c>
      <c r="O156" s="59"/>
      <c r="P156" s="182">
        <f t="shared" si="21"/>
        <v>0</v>
      </c>
      <c r="Q156" s="182">
        <v>0</v>
      </c>
      <c r="R156" s="182">
        <f t="shared" si="22"/>
        <v>0</v>
      </c>
      <c r="S156" s="182">
        <v>0</v>
      </c>
      <c r="T156" s="183">
        <f t="shared" si="23"/>
        <v>0</v>
      </c>
      <c r="AR156" s="16" t="s">
        <v>247</v>
      </c>
      <c r="AT156" s="16" t="s">
        <v>151</v>
      </c>
      <c r="AU156" s="16" t="s">
        <v>82</v>
      </c>
      <c r="AY156" s="16" t="s">
        <v>148</v>
      </c>
      <c r="BE156" s="184">
        <f t="shared" si="24"/>
        <v>0</v>
      </c>
      <c r="BF156" s="184">
        <f t="shared" si="25"/>
        <v>0</v>
      </c>
      <c r="BG156" s="184">
        <f t="shared" si="26"/>
        <v>0</v>
      </c>
      <c r="BH156" s="184">
        <f t="shared" si="27"/>
        <v>0</v>
      </c>
      <c r="BI156" s="184">
        <f t="shared" si="28"/>
        <v>0</v>
      </c>
      <c r="BJ156" s="16" t="s">
        <v>82</v>
      </c>
      <c r="BK156" s="184">
        <f t="shared" si="29"/>
        <v>0</v>
      </c>
      <c r="BL156" s="16" t="s">
        <v>247</v>
      </c>
      <c r="BM156" s="16" t="s">
        <v>950</v>
      </c>
    </row>
    <row r="157" spans="2:65" s="1" customFormat="1" ht="16.5" customHeight="1">
      <c r="B157" s="33"/>
      <c r="C157" s="173" t="s">
        <v>581</v>
      </c>
      <c r="D157" s="173" t="s">
        <v>151</v>
      </c>
      <c r="E157" s="174" t="s">
        <v>2001</v>
      </c>
      <c r="F157" s="175" t="s">
        <v>1954</v>
      </c>
      <c r="G157" s="176" t="s">
        <v>1872</v>
      </c>
      <c r="H157" s="177">
        <v>1</v>
      </c>
      <c r="I157" s="178"/>
      <c r="J157" s="179">
        <f t="shared" si="20"/>
        <v>0</v>
      </c>
      <c r="K157" s="175" t="s">
        <v>19</v>
      </c>
      <c r="L157" s="37"/>
      <c r="M157" s="180" t="s">
        <v>19</v>
      </c>
      <c r="N157" s="181" t="s">
        <v>45</v>
      </c>
      <c r="O157" s="59"/>
      <c r="P157" s="182">
        <f t="shared" si="21"/>
        <v>0</v>
      </c>
      <c r="Q157" s="182">
        <v>0</v>
      </c>
      <c r="R157" s="182">
        <f t="shared" si="22"/>
        <v>0</v>
      </c>
      <c r="S157" s="182">
        <v>0</v>
      </c>
      <c r="T157" s="183">
        <f t="shared" si="23"/>
        <v>0</v>
      </c>
      <c r="AR157" s="16" t="s">
        <v>247</v>
      </c>
      <c r="AT157" s="16" t="s">
        <v>151</v>
      </c>
      <c r="AU157" s="16" t="s">
        <v>82</v>
      </c>
      <c r="AY157" s="16" t="s">
        <v>148</v>
      </c>
      <c r="BE157" s="184">
        <f t="shared" si="24"/>
        <v>0</v>
      </c>
      <c r="BF157" s="184">
        <f t="shared" si="25"/>
        <v>0</v>
      </c>
      <c r="BG157" s="184">
        <f t="shared" si="26"/>
        <v>0</v>
      </c>
      <c r="BH157" s="184">
        <f t="shared" si="27"/>
        <v>0</v>
      </c>
      <c r="BI157" s="184">
        <f t="shared" si="28"/>
        <v>0</v>
      </c>
      <c r="BJ157" s="16" t="s">
        <v>82</v>
      </c>
      <c r="BK157" s="184">
        <f t="shared" si="29"/>
        <v>0</v>
      </c>
      <c r="BL157" s="16" t="s">
        <v>247</v>
      </c>
      <c r="BM157" s="16" t="s">
        <v>963</v>
      </c>
    </row>
    <row r="158" spans="2:65" s="1" customFormat="1" ht="16.5" customHeight="1">
      <c r="B158" s="33"/>
      <c r="C158" s="173" t="s">
        <v>588</v>
      </c>
      <c r="D158" s="173" t="s">
        <v>151</v>
      </c>
      <c r="E158" s="174" t="s">
        <v>2002</v>
      </c>
      <c r="F158" s="175" t="s">
        <v>1958</v>
      </c>
      <c r="G158" s="176" t="s">
        <v>188</v>
      </c>
      <c r="H158" s="177">
        <v>0.12</v>
      </c>
      <c r="I158" s="178"/>
      <c r="J158" s="179">
        <f t="shared" si="20"/>
        <v>0</v>
      </c>
      <c r="K158" s="175" t="s">
        <v>19</v>
      </c>
      <c r="L158" s="37"/>
      <c r="M158" s="180" t="s">
        <v>19</v>
      </c>
      <c r="N158" s="181" t="s">
        <v>45</v>
      </c>
      <c r="O158" s="59"/>
      <c r="P158" s="182">
        <f t="shared" si="21"/>
        <v>0</v>
      </c>
      <c r="Q158" s="182">
        <v>0</v>
      </c>
      <c r="R158" s="182">
        <f t="shared" si="22"/>
        <v>0</v>
      </c>
      <c r="S158" s="182">
        <v>0</v>
      </c>
      <c r="T158" s="183">
        <f t="shared" si="23"/>
        <v>0</v>
      </c>
      <c r="AR158" s="16" t="s">
        <v>247</v>
      </c>
      <c r="AT158" s="16" t="s">
        <v>151</v>
      </c>
      <c r="AU158" s="16" t="s">
        <v>82</v>
      </c>
      <c r="AY158" s="16" t="s">
        <v>148</v>
      </c>
      <c r="BE158" s="184">
        <f t="shared" si="24"/>
        <v>0</v>
      </c>
      <c r="BF158" s="184">
        <f t="shared" si="25"/>
        <v>0</v>
      </c>
      <c r="BG158" s="184">
        <f t="shared" si="26"/>
        <v>0</v>
      </c>
      <c r="BH158" s="184">
        <f t="shared" si="27"/>
        <v>0</v>
      </c>
      <c r="BI158" s="184">
        <f t="shared" si="28"/>
        <v>0</v>
      </c>
      <c r="BJ158" s="16" t="s">
        <v>82</v>
      </c>
      <c r="BK158" s="184">
        <f t="shared" si="29"/>
        <v>0</v>
      </c>
      <c r="BL158" s="16" t="s">
        <v>247</v>
      </c>
      <c r="BM158" s="16" t="s">
        <v>2003</v>
      </c>
    </row>
    <row r="159" spans="2:65" s="10" customFormat="1" ht="25.9" customHeight="1">
      <c r="B159" s="157"/>
      <c r="C159" s="158"/>
      <c r="D159" s="159" t="s">
        <v>73</v>
      </c>
      <c r="E159" s="160" t="s">
        <v>2004</v>
      </c>
      <c r="F159" s="160" t="s">
        <v>2005</v>
      </c>
      <c r="G159" s="158"/>
      <c r="H159" s="158"/>
      <c r="I159" s="161"/>
      <c r="J159" s="162">
        <f>BK159</f>
        <v>0</v>
      </c>
      <c r="K159" s="158"/>
      <c r="L159" s="163"/>
      <c r="M159" s="164"/>
      <c r="N159" s="165"/>
      <c r="O159" s="165"/>
      <c r="P159" s="166">
        <f>SUM(P160:P166)</f>
        <v>0</v>
      </c>
      <c r="Q159" s="165"/>
      <c r="R159" s="166">
        <f>SUM(R160:R166)</f>
        <v>0</v>
      </c>
      <c r="S159" s="165"/>
      <c r="T159" s="167">
        <f>SUM(T160:T166)</f>
        <v>0</v>
      </c>
      <c r="AR159" s="168" t="s">
        <v>84</v>
      </c>
      <c r="AT159" s="169" t="s">
        <v>73</v>
      </c>
      <c r="AU159" s="169" t="s">
        <v>74</v>
      </c>
      <c r="AY159" s="168" t="s">
        <v>148</v>
      </c>
      <c r="BK159" s="170">
        <f>SUM(BK160:BK166)</f>
        <v>0</v>
      </c>
    </row>
    <row r="160" spans="2:65" s="1" customFormat="1" ht="16.5" customHeight="1">
      <c r="B160" s="33"/>
      <c r="C160" s="173" t="s">
        <v>594</v>
      </c>
      <c r="D160" s="173" t="s">
        <v>151</v>
      </c>
      <c r="E160" s="174" t="s">
        <v>2006</v>
      </c>
      <c r="F160" s="175" t="s">
        <v>2007</v>
      </c>
      <c r="G160" s="176" t="s">
        <v>179</v>
      </c>
      <c r="H160" s="177">
        <v>125</v>
      </c>
      <c r="I160" s="178"/>
      <c r="J160" s="179">
        <f t="shared" ref="J160:J166" si="30">ROUND(I160*H160,2)</f>
        <v>0</v>
      </c>
      <c r="K160" s="175" t="s">
        <v>19</v>
      </c>
      <c r="L160" s="37"/>
      <c r="M160" s="180" t="s">
        <v>19</v>
      </c>
      <c r="N160" s="181" t="s">
        <v>45</v>
      </c>
      <c r="O160" s="59"/>
      <c r="P160" s="182">
        <f t="shared" ref="P160:P166" si="31">O160*H160</f>
        <v>0</v>
      </c>
      <c r="Q160" s="182">
        <v>0</v>
      </c>
      <c r="R160" s="182">
        <f t="shared" ref="R160:R166" si="32">Q160*H160</f>
        <v>0</v>
      </c>
      <c r="S160" s="182">
        <v>0</v>
      </c>
      <c r="T160" s="183">
        <f t="shared" ref="T160:T166" si="33">S160*H160</f>
        <v>0</v>
      </c>
      <c r="AR160" s="16" t="s">
        <v>247</v>
      </c>
      <c r="AT160" s="16" t="s">
        <v>151</v>
      </c>
      <c r="AU160" s="16" t="s">
        <v>82</v>
      </c>
      <c r="AY160" s="16" t="s">
        <v>148</v>
      </c>
      <c r="BE160" s="184">
        <f t="shared" ref="BE160:BE166" si="34">IF(N160="základní",J160,0)</f>
        <v>0</v>
      </c>
      <c r="BF160" s="184">
        <f t="shared" ref="BF160:BF166" si="35">IF(N160="snížená",J160,0)</f>
        <v>0</v>
      </c>
      <c r="BG160" s="184">
        <f t="shared" ref="BG160:BG166" si="36">IF(N160="zákl. přenesená",J160,0)</f>
        <v>0</v>
      </c>
      <c r="BH160" s="184">
        <f t="shared" ref="BH160:BH166" si="37">IF(N160="sníž. přenesená",J160,0)</f>
        <v>0</v>
      </c>
      <c r="BI160" s="184">
        <f t="shared" ref="BI160:BI166" si="38">IF(N160="nulová",J160,0)</f>
        <v>0</v>
      </c>
      <c r="BJ160" s="16" t="s">
        <v>82</v>
      </c>
      <c r="BK160" s="184">
        <f t="shared" ref="BK160:BK166" si="39">ROUND(I160*H160,2)</f>
        <v>0</v>
      </c>
      <c r="BL160" s="16" t="s">
        <v>247</v>
      </c>
      <c r="BM160" s="16" t="s">
        <v>976</v>
      </c>
    </row>
    <row r="161" spans="2:65" s="1" customFormat="1" ht="16.5" customHeight="1">
      <c r="B161" s="33"/>
      <c r="C161" s="173" t="s">
        <v>601</v>
      </c>
      <c r="D161" s="173" t="s">
        <v>151</v>
      </c>
      <c r="E161" s="174" t="s">
        <v>2008</v>
      </c>
      <c r="F161" s="175" t="s">
        <v>2009</v>
      </c>
      <c r="G161" s="176" t="s">
        <v>179</v>
      </c>
      <c r="H161" s="177">
        <v>145</v>
      </c>
      <c r="I161" s="178"/>
      <c r="J161" s="179">
        <f t="shared" si="30"/>
        <v>0</v>
      </c>
      <c r="K161" s="175" t="s">
        <v>19</v>
      </c>
      <c r="L161" s="37"/>
      <c r="M161" s="180" t="s">
        <v>19</v>
      </c>
      <c r="N161" s="181" t="s">
        <v>45</v>
      </c>
      <c r="O161" s="59"/>
      <c r="P161" s="182">
        <f t="shared" si="31"/>
        <v>0</v>
      </c>
      <c r="Q161" s="182">
        <v>0</v>
      </c>
      <c r="R161" s="182">
        <f t="shared" si="32"/>
        <v>0</v>
      </c>
      <c r="S161" s="182">
        <v>0</v>
      </c>
      <c r="T161" s="183">
        <f t="shared" si="33"/>
        <v>0</v>
      </c>
      <c r="AR161" s="16" t="s">
        <v>247</v>
      </c>
      <c r="AT161" s="16" t="s">
        <v>151</v>
      </c>
      <c r="AU161" s="16" t="s">
        <v>82</v>
      </c>
      <c r="AY161" s="16" t="s">
        <v>148</v>
      </c>
      <c r="BE161" s="184">
        <f t="shared" si="34"/>
        <v>0</v>
      </c>
      <c r="BF161" s="184">
        <f t="shared" si="35"/>
        <v>0</v>
      </c>
      <c r="BG161" s="184">
        <f t="shared" si="36"/>
        <v>0</v>
      </c>
      <c r="BH161" s="184">
        <f t="shared" si="37"/>
        <v>0</v>
      </c>
      <c r="BI161" s="184">
        <f t="shared" si="38"/>
        <v>0</v>
      </c>
      <c r="BJ161" s="16" t="s">
        <v>82</v>
      </c>
      <c r="BK161" s="184">
        <f t="shared" si="39"/>
        <v>0</v>
      </c>
      <c r="BL161" s="16" t="s">
        <v>247</v>
      </c>
      <c r="BM161" s="16" t="s">
        <v>993</v>
      </c>
    </row>
    <row r="162" spans="2:65" s="1" customFormat="1" ht="16.5" customHeight="1">
      <c r="B162" s="33"/>
      <c r="C162" s="173" t="s">
        <v>606</v>
      </c>
      <c r="D162" s="173" t="s">
        <v>151</v>
      </c>
      <c r="E162" s="174" t="s">
        <v>2010</v>
      </c>
      <c r="F162" s="175" t="s">
        <v>2011</v>
      </c>
      <c r="G162" s="176" t="s">
        <v>179</v>
      </c>
      <c r="H162" s="177">
        <v>20</v>
      </c>
      <c r="I162" s="178"/>
      <c r="J162" s="179">
        <f t="shared" si="30"/>
        <v>0</v>
      </c>
      <c r="K162" s="175" t="s">
        <v>19</v>
      </c>
      <c r="L162" s="37"/>
      <c r="M162" s="180" t="s">
        <v>19</v>
      </c>
      <c r="N162" s="181" t="s">
        <v>45</v>
      </c>
      <c r="O162" s="59"/>
      <c r="P162" s="182">
        <f t="shared" si="31"/>
        <v>0</v>
      </c>
      <c r="Q162" s="182">
        <v>0</v>
      </c>
      <c r="R162" s="182">
        <f t="shared" si="32"/>
        <v>0</v>
      </c>
      <c r="S162" s="182">
        <v>0</v>
      </c>
      <c r="T162" s="183">
        <f t="shared" si="33"/>
        <v>0</v>
      </c>
      <c r="AR162" s="16" t="s">
        <v>247</v>
      </c>
      <c r="AT162" s="16" t="s">
        <v>151</v>
      </c>
      <c r="AU162" s="16" t="s">
        <v>82</v>
      </c>
      <c r="AY162" s="16" t="s">
        <v>148</v>
      </c>
      <c r="BE162" s="184">
        <f t="shared" si="34"/>
        <v>0</v>
      </c>
      <c r="BF162" s="184">
        <f t="shared" si="35"/>
        <v>0</v>
      </c>
      <c r="BG162" s="184">
        <f t="shared" si="36"/>
        <v>0</v>
      </c>
      <c r="BH162" s="184">
        <f t="shared" si="37"/>
        <v>0</v>
      </c>
      <c r="BI162" s="184">
        <f t="shared" si="38"/>
        <v>0</v>
      </c>
      <c r="BJ162" s="16" t="s">
        <v>82</v>
      </c>
      <c r="BK162" s="184">
        <f t="shared" si="39"/>
        <v>0</v>
      </c>
      <c r="BL162" s="16" t="s">
        <v>247</v>
      </c>
      <c r="BM162" s="16" t="s">
        <v>1006</v>
      </c>
    </row>
    <row r="163" spans="2:65" s="1" customFormat="1" ht="16.5" customHeight="1">
      <c r="B163" s="33"/>
      <c r="C163" s="173" t="s">
        <v>611</v>
      </c>
      <c r="D163" s="173" t="s">
        <v>151</v>
      </c>
      <c r="E163" s="174" t="s">
        <v>2012</v>
      </c>
      <c r="F163" s="175" t="s">
        <v>2013</v>
      </c>
      <c r="G163" s="176" t="s">
        <v>179</v>
      </c>
      <c r="H163" s="177">
        <v>160</v>
      </c>
      <c r="I163" s="178"/>
      <c r="J163" s="179">
        <f t="shared" si="30"/>
        <v>0</v>
      </c>
      <c r="K163" s="175" t="s">
        <v>19</v>
      </c>
      <c r="L163" s="37"/>
      <c r="M163" s="180" t="s">
        <v>19</v>
      </c>
      <c r="N163" s="181" t="s">
        <v>45</v>
      </c>
      <c r="O163" s="59"/>
      <c r="P163" s="182">
        <f t="shared" si="31"/>
        <v>0</v>
      </c>
      <c r="Q163" s="182">
        <v>0</v>
      </c>
      <c r="R163" s="182">
        <f t="shared" si="32"/>
        <v>0</v>
      </c>
      <c r="S163" s="182">
        <v>0</v>
      </c>
      <c r="T163" s="183">
        <f t="shared" si="33"/>
        <v>0</v>
      </c>
      <c r="AR163" s="16" t="s">
        <v>247</v>
      </c>
      <c r="AT163" s="16" t="s">
        <v>151</v>
      </c>
      <c r="AU163" s="16" t="s">
        <v>82</v>
      </c>
      <c r="AY163" s="16" t="s">
        <v>148</v>
      </c>
      <c r="BE163" s="184">
        <f t="shared" si="34"/>
        <v>0</v>
      </c>
      <c r="BF163" s="184">
        <f t="shared" si="35"/>
        <v>0</v>
      </c>
      <c r="BG163" s="184">
        <f t="shared" si="36"/>
        <v>0</v>
      </c>
      <c r="BH163" s="184">
        <f t="shared" si="37"/>
        <v>0</v>
      </c>
      <c r="BI163" s="184">
        <f t="shared" si="38"/>
        <v>0</v>
      </c>
      <c r="BJ163" s="16" t="s">
        <v>82</v>
      </c>
      <c r="BK163" s="184">
        <f t="shared" si="39"/>
        <v>0</v>
      </c>
      <c r="BL163" s="16" t="s">
        <v>247</v>
      </c>
      <c r="BM163" s="16" t="s">
        <v>1018</v>
      </c>
    </row>
    <row r="164" spans="2:65" s="1" customFormat="1" ht="16.5" customHeight="1">
      <c r="B164" s="33"/>
      <c r="C164" s="173" t="s">
        <v>616</v>
      </c>
      <c r="D164" s="173" t="s">
        <v>151</v>
      </c>
      <c r="E164" s="174" t="s">
        <v>2014</v>
      </c>
      <c r="F164" s="175" t="s">
        <v>2015</v>
      </c>
      <c r="G164" s="176" t="s">
        <v>179</v>
      </c>
      <c r="H164" s="177">
        <v>180</v>
      </c>
      <c r="I164" s="178"/>
      <c r="J164" s="179">
        <f t="shared" si="30"/>
        <v>0</v>
      </c>
      <c r="K164" s="175" t="s">
        <v>19</v>
      </c>
      <c r="L164" s="37"/>
      <c r="M164" s="180" t="s">
        <v>19</v>
      </c>
      <c r="N164" s="181" t="s">
        <v>45</v>
      </c>
      <c r="O164" s="59"/>
      <c r="P164" s="182">
        <f t="shared" si="31"/>
        <v>0</v>
      </c>
      <c r="Q164" s="182">
        <v>0</v>
      </c>
      <c r="R164" s="182">
        <f t="shared" si="32"/>
        <v>0</v>
      </c>
      <c r="S164" s="182">
        <v>0</v>
      </c>
      <c r="T164" s="183">
        <f t="shared" si="33"/>
        <v>0</v>
      </c>
      <c r="AR164" s="16" t="s">
        <v>247</v>
      </c>
      <c r="AT164" s="16" t="s">
        <v>151</v>
      </c>
      <c r="AU164" s="16" t="s">
        <v>82</v>
      </c>
      <c r="AY164" s="16" t="s">
        <v>148</v>
      </c>
      <c r="BE164" s="184">
        <f t="shared" si="34"/>
        <v>0</v>
      </c>
      <c r="BF164" s="184">
        <f t="shared" si="35"/>
        <v>0</v>
      </c>
      <c r="BG164" s="184">
        <f t="shared" si="36"/>
        <v>0</v>
      </c>
      <c r="BH164" s="184">
        <f t="shared" si="37"/>
        <v>0</v>
      </c>
      <c r="BI164" s="184">
        <f t="shared" si="38"/>
        <v>0</v>
      </c>
      <c r="BJ164" s="16" t="s">
        <v>82</v>
      </c>
      <c r="BK164" s="184">
        <f t="shared" si="39"/>
        <v>0</v>
      </c>
      <c r="BL164" s="16" t="s">
        <v>247</v>
      </c>
      <c r="BM164" s="16" t="s">
        <v>1031</v>
      </c>
    </row>
    <row r="165" spans="2:65" s="1" customFormat="1" ht="16.5" customHeight="1">
      <c r="B165" s="33"/>
      <c r="C165" s="173" t="s">
        <v>621</v>
      </c>
      <c r="D165" s="173" t="s">
        <v>151</v>
      </c>
      <c r="E165" s="174" t="s">
        <v>2016</v>
      </c>
      <c r="F165" s="175" t="s">
        <v>2017</v>
      </c>
      <c r="G165" s="176" t="s">
        <v>1872</v>
      </c>
      <c r="H165" s="177">
        <v>1</v>
      </c>
      <c r="I165" s="178"/>
      <c r="J165" s="179">
        <f t="shared" si="30"/>
        <v>0</v>
      </c>
      <c r="K165" s="175" t="s">
        <v>19</v>
      </c>
      <c r="L165" s="37"/>
      <c r="M165" s="180" t="s">
        <v>19</v>
      </c>
      <c r="N165" s="181" t="s">
        <v>45</v>
      </c>
      <c r="O165" s="59"/>
      <c r="P165" s="182">
        <f t="shared" si="31"/>
        <v>0</v>
      </c>
      <c r="Q165" s="182">
        <v>0</v>
      </c>
      <c r="R165" s="182">
        <f t="shared" si="32"/>
        <v>0</v>
      </c>
      <c r="S165" s="182">
        <v>0</v>
      </c>
      <c r="T165" s="183">
        <f t="shared" si="33"/>
        <v>0</v>
      </c>
      <c r="AR165" s="16" t="s">
        <v>247</v>
      </c>
      <c r="AT165" s="16" t="s">
        <v>151</v>
      </c>
      <c r="AU165" s="16" t="s">
        <v>82</v>
      </c>
      <c r="AY165" s="16" t="s">
        <v>148</v>
      </c>
      <c r="BE165" s="184">
        <f t="shared" si="34"/>
        <v>0</v>
      </c>
      <c r="BF165" s="184">
        <f t="shared" si="35"/>
        <v>0</v>
      </c>
      <c r="BG165" s="184">
        <f t="shared" si="36"/>
        <v>0</v>
      </c>
      <c r="BH165" s="184">
        <f t="shared" si="37"/>
        <v>0</v>
      </c>
      <c r="BI165" s="184">
        <f t="shared" si="38"/>
        <v>0</v>
      </c>
      <c r="BJ165" s="16" t="s">
        <v>82</v>
      </c>
      <c r="BK165" s="184">
        <f t="shared" si="39"/>
        <v>0</v>
      </c>
      <c r="BL165" s="16" t="s">
        <v>247</v>
      </c>
      <c r="BM165" s="16" t="s">
        <v>1045</v>
      </c>
    </row>
    <row r="166" spans="2:65" s="1" customFormat="1" ht="16.5" customHeight="1">
      <c r="B166" s="33"/>
      <c r="C166" s="173" t="s">
        <v>629</v>
      </c>
      <c r="D166" s="173" t="s">
        <v>151</v>
      </c>
      <c r="E166" s="174" t="s">
        <v>2018</v>
      </c>
      <c r="F166" s="175" t="s">
        <v>2019</v>
      </c>
      <c r="G166" s="176" t="s">
        <v>1872</v>
      </c>
      <c r="H166" s="177">
        <v>2</v>
      </c>
      <c r="I166" s="178"/>
      <c r="J166" s="179">
        <f t="shared" si="30"/>
        <v>0</v>
      </c>
      <c r="K166" s="175" t="s">
        <v>19</v>
      </c>
      <c r="L166" s="37"/>
      <c r="M166" s="180" t="s">
        <v>19</v>
      </c>
      <c r="N166" s="181" t="s">
        <v>45</v>
      </c>
      <c r="O166" s="59"/>
      <c r="P166" s="182">
        <f t="shared" si="31"/>
        <v>0</v>
      </c>
      <c r="Q166" s="182">
        <v>0</v>
      </c>
      <c r="R166" s="182">
        <f t="shared" si="32"/>
        <v>0</v>
      </c>
      <c r="S166" s="182">
        <v>0</v>
      </c>
      <c r="T166" s="183">
        <f t="shared" si="33"/>
        <v>0</v>
      </c>
      <c r="AR166" s="16" t="s">
        <v>247</v>
      </c>
      <c r="AT166" s="16" t="s">
        <v>151</v>
      </c>
      <c r="AU166" s="16" t="s">
        <v>82</v>
      </c>
      <c r="AY166" s="16" t="s">
        <v>148</v>
      </c>
      <c r="BE166" s="184">
        <f t="shared" si="34"/>
        <v>0</v>
      </c>
      <c r="BF166" s="184">
        <f t="shared" si="35"/>
        <v>0</v>
      </c>
      <c r="BG166" s="184">
        <f t="shared" si="36"/>
        <v>0</v>
      </c>
      <c r="BH166" s="184">
        <f t="shared" si="37"/>
        <v>0</v>
      </c>
      <c r="BI166" s="184">
        <f t="shared" si="38"/>
        <v>0</v>
      </c>
      <c r="BJ166" s="16" t="s">
        <v>82</v>
      </c>
      <c r="BK166" s="184">
        <f t="shared" si="39"/>
        <v>0</v>
      </c>
      <c r="BL166" s="16" t="s">
        <v>247</v>
      </c>
      <c r="BM166" s="16" t="s">
        <v>1057</v>
      </c>
    </row>
    <row r="167" spans="2:65" s="10" customFormat="1" ht="25.9" customHeight="1">
      <c r="B167" s="157"/>
      <c r="C167" s="158"/>
      <c r="D167" s="159" t="s">
        <v>73</v>
      </c>
      <c r="E167" s="160" t="s">
        <v>2020</v>
      </c>
      <c r="F167" s="160" t="s">
        <v>2021</v>
      </c>
      <c r="G167" s="158"/>
      <c r="H167" s="158"/>
      <c r="I167" s="161"/>
      <c r="J167" s="162">
        <f>BK167</f>
        <v>0</v>
      </c>
      <c r="K167" s="158"/>
      <c r="L167" s="163"/>
      <c r="M167" s="164"/>
      <c r="N167" s="165"/>
      <c r="O167" s="165"/>
      <c r="P167" s="166">
        <f>SUM(P168:P209)</f>
        <v>0</v>
      </c>
      <c r="Q167" s="165"/>
      <c r="R167" s="166">
        <f>SUM(R168:R209)</f>
        <v>0</v>
      </c>
      <c r="S167" s="165"/>
      <c r="T167" s="167">
        <f>SUM(T168:T209)</f>
        <v>0</v>
      </c>
      <c r="AR167" s="168" t="s">
        <v>84</v>
      </c>
      <c r="AT167" s="169" t="s">
        <v>73</v>
      </c>
      <c r="AU167" s="169" t="s">
        <v>74</v>
      </c>
      <c r="AY167" s="168" t="s">
        <v>148</v>
      </c>
      <c r="BK167" s="170">
        <f>SUM(BK168:BK209)</f>
        <v>0</v>
      </c>
    </row>
    <row r="168" spans="2:65" s="1" customFormat="1" ht="16.5" customHeight="1">
      <c r="B168" s="33"/>
      <c r="C168" s="173" t="s">
        <v>634</v>
      </c>
      <c r="D168" s="173" t="s">
        <v>151</v>
      </c>
      <c r="E168" s="174" t="s">
        <v>2022</v>
      </c>
      <c r="F168" s="175" t="s">
        <v>2023</v>
      </c>
      <c r="G168" s="176" t="s">
        <v>399</v>
      </c>
      <c r="H168" s="177">
        <v>4</v>
      </c>
      <c r="I168" s="178"/>
      <c r="J168" s="179">
        <f t="shared" ref="J168:J209" si="40">ROUND(I168*H168,2)</f>
        <v>0</v>
      </c>
      <c r="K168" s="175" t="s">
        <v>19</v>
      </c>
      <c r="L168" s="37"/>
      <c r="M168" s="180" t="s">
        <v>19</v>
      </c>
      <c r="N168" s="181" t="s">
        <v>45</v>
      </c>
      <c r="O168" s="59"/>
      <c r="P168" s="182">
        <f t="shared" ref="P168:P209" si="41">O168*H168</f>
        <v>0</v>
      </c>
      <c r="Q168" s="182">
        <v>0</v>
      </c>
      <c r="R168" s="182">
        <f t="shared" ref="R168:R209" si="42">Q168*H168</f>
        <v>0</v>
      </c>
      <c r="S168" s="182">
        <v>0</v>
      </c>
      <c r="T168" s="183">
        <f t="shared" ref="T168:T209" si="43">S168*H168</f>
        <v>0</v>
      </c>
      <c r="AR168" s="16" t="s">
        <v>247</v>
      </c>
      <c r="AT168" s="16" t="s">
        <v>151</v>
      </c>
      <c r="AU168" s="16" t="s">
        <v>82</v>
      </c>
      <c r="AY168" s="16" t="s">
        <v>148</v>
      </c>
      <c r="BE168" s="184">
        <f t="shared" ref="BE168:BE209" si="44">IF(N168="základní",J168,0)</f>
        <v>0</v>
      </c>
      <c r="BF168" s="184">
        <f t="shared" ref="BF168:BF209" si="45">IF(N168="snížená",J168,0)</f>
        <v>0</v>
      </c>
      <c r="BG168" s="184">
        <f t="shared" ref="BG168:BG209" si="46">IF(N168="zákl. přenesená",J168,0)</f>
        <v>0</v>
      </c>
      <c r="BH168" s="184">
        <f t="shared" ref="BH168:BH209" si="47">IF(N168="sníž. přenesená",J168,0)</f>
        <v>0</v>
      </c>
      <c r="BI168" s="184">
        <f t="shared" ref="BI168:BI209" si="48">IF(N168="nulová",J168,0)</f>
        <v>0</v>
      </c>
      <c r="BJ168" s="16" t="s">
        <v>82</v>
      </c>
      <c r="BK168" s="184">
        <f t="shared" ref="BK168:BK209" si="49">ROUND(I168*H168,2)</f>
        <v>0</v>
      </c>
      <c r="BL168" s="16" t="s">
        <v>247</v>
      </c>
      <c r="BM168" s="16" t="s">
        <v>1072</v>
      </c>
    </row>
    <row r="169" spans="2:65" s="1" customFormat="1" ht="16.5" customHeight="1">
      <c r="B169" s="33"/>
      <c r="C169" s="173" t="s">
        <v>640</v>
      </c>
      <c r="D169" s="173" t="s">
        <v>151</v>
      </c>
      <c r="E169" s="174" t="s">
        <v>2024</v>
      </c>
      <c r="F169" s="175" t="s">
        <v>2025</v>
      </c>
      <c r="G169" s="176" t="s">
        <v>1872</v>
      </c>
      <c r="H169" s="177">
        <v>9</v>
      </c>
      <c r="I169" s="178"/>
      <c r="J169" s="179">
        <f t="shared" si="40"/>
        <v>0</v>
      </c>
      <c r="K169" s="175" t="s">
        <v>19</v>
      </c>
      <c r="L169" s="37"/>
      <c r="M169" s="180" t="s">
        <v>19</v>
      </c>
      <c r="N169" s="181" t="s">
        <v>45</v>
      </c>
      <c r="O169" s="59"/>
      <c r="P169" s="182">
        <f t="shared" si="41"/>
        <v>0</v>
      </c>
      <c r="Q169" s="182">
        <v>0</v>
      </c>
      <c r="R169" s="182">
        <f t="shared" si="42"/>
        <v>0</v>
      </c>
      <c r="S169" s="182">
        <v>0</v>
      </c>
      <c r="T169" s="183">
        <f t="shared" si="43"/>
        <v>0</v>
      </c>
      <c r="AR169" s="16" t="s">
        <v>247</v>
      </c>
      <c r="AT169" s="16" t="s">
        <v>151</v>
      </c>
      <c r="AU169" s="16" t="s">
        <v>82</v>
      </c>
      <c r="AY169" s="16" t="s">
        <v>148</v>
      </c>
      <c r="BE169" s="184">
        <f t="shared" si="44"/>
        <v>0</v>
      </c>
      <c r="BF169" s="184">
        <f t="shared" si="45"/>
        <v>0</v>
      </c>
      <c r="BG169" s="184">
        <f t="shared" si="46"/>
        <v>0</v>
      </c>
      <c r="BH169" s="184">
        <f t="shared" si="47"/>
        <v>0</v>
      </c>
      <c r="BI169" s="184">
        <f t="shared" si="48"/>
        <v>0</v>
      </c>
      <c r="BJ169" s="16" t="s">
        <v>82</v>
      </c>
      <c r="BK169" s="184">
        <f t="shared" si="49"/>
        <v>0</v>
      </c>
      <c r="BL169" s="16" t="s">
        <v>247</v>
      </c>
      <c r="BM169" s="16" t="s">
        <v>1083</v>
      </c>
    </row>
    <row r="170" spans="2:65" s="1" customFormat="1" ht="16.5" customHeight="1">
      <c r="B170" s="33"/>
      <c r="C170" s="173" t="s">
        <v>646</v>
      </c>
      <c r="D170" s="173" t="s">
        <v>151</v>
      </c>
      <c r="E170" s="174" t="s">
        <v>2026</v>
      </c>
      <c r="F170" s="175" t="s">
        <v>2027</v>
      </c>
      <c r="G170" s="176" t="s">
        <v>399</v>
      </c>
      <c r="H170" s="177">
        <v>9</v>
      </c>
      <c r="I170" s="178"/>
      <c r="J170" s="179">
        <f t="shared" si="40"/>
        <v>0</v>
      </c>
      <c r="K170" s="175" t="s">
        <v>19</v>
      </c>
      <c r="L170" s="37"/>
      <c r="M170" s="180" t="s">
        <v>19</v>
      </c>
      <c r="N170" s="181" t="s">
        <v>45</v>
      </c>
      <c r="O170" s="59"/>
      <c r="P170" s="182">
        <f t="shared" si="41"/>
        <v>0</v>
      </c>
      <c r="Q170" s="182">
        <v>0</v>
      </c>
      <c r="R170" s="182">
        <f t="shared" si="42"/>
        <v>0</v>
      </c>
      <c r="S170" s="182">
        <v>0</v>
      </c>
      <c r="T170" s="183">
        <f t="shared" si="43"/>
        <v>0</v>
      </c>
      <c r="AR170" s="16" t="s">
        <v>247</v>
      </c>
      <c r="AT170" s="16" t="s">
        <v>151</v>
      </c>
      <c r="AU170" s="16" t="s">
        <v>82</v>
      </c>
      <c r="AY170" s="16" t="s">
        <v>148</v>
      </c>
      <c r="BE170" s="184">
        <f t="shared" si="44"/>
        <v>0</v>
      </c>
      <c r="BF170" s="184">
        <f t="shared" si="45"/>
        <v>0</v>
      </c>
      <c r="BG170" s="184">
        <f t="shared" si="46"/>
        <v>0</v>
      </c>
      <c r="BH170" s="184">
        <f t="shared" si="47"/>
        <v>0</v>
      </c>
      <c r="BI170" s="184">
        <f t="shared" si="48"/>
        <v>0</v>
      </c>
      <c r="BJ170" s="16" t="s">
        <v>82</v>
      </c>
      <c r="BK170" s="184">
        <f t="shared" si="49"/>
        <v>0</v>
      </c>
      <c r="BL170" s="16" t="s">
        <v>247</v>
      </c>
      <c r="BM170" s="16" t="s">
        <v>1092</v>
      </c>
    </row>
    <row r="171" spans="2:65" s="1" customFormat="1" ht="16.5" customHeight="1">
      <c r="B171" s="33"/>
      <c r="C171" s="173" t="s">
        <v>652</v>
      </c>
      <c r="D171" s="173" t="s">
        <v>151</v>
      </c>
      <c r="E171" s="174" t="s">
        <v>2028</v>
      </c>
      <c r="F171" s="175" t="s">
        <v>2029</v>
      </c>
      <c r="G171" s="176" t="s">
        <v>399</v>
      </c>
      <c r="H171" s="177">
        <v>4</v>
      </c>
      <c r="I171" s="178"/>
      <c r="J171" s="179">
        <f t="shared" si="40"/>
        <v>0</v>
      </c>
      <c r="K171" s="175" t="s">
        <v>19</v>
      </c>
      <c r="L171" s="37"/>
      <c r="M171" s="180" t="s">
        <v>19</v>
      </c>
      <c r="N171" s="181" t="s">
        <v>45</v>
      </c>
      <c r="O171" s="59"/>
      <c r="P171" s="182">
        <f t="shared" si="41"/>
        <v>0</v>
      </c>
      <c r="Q171" s="182">
        <v>0</v>
      </c>
      <c r="R171" s="182">
        <f t="shared" si="42"/>
        <v>0</v>
      </c>
      <c r="S171" s="182">
        <v>0</v>
      </c>
      <c r="T171" s="183">
        <f t="shared" si="43"/>
        <v>0</v>
      </c>
      <c r="AR171" s="16" t="s">
        <v>247</v>
      </c>
      <c r="AT171" s="16" t="s">
        <v>151</v>
      </c>
      <c r="AU171" s="16" t="s">
        <v>82</v>
      </c>
      <c r="AY171" s="16" t="s">
        <v>148</v>
      </c>
      <c r="BE171" s="184">
        <f t="shared" si="44"/>
        <v>0</v>
      </c>
      <c r="BF171" s="184">
        <f t="shared" si="45"/>
        <v>0</v>
      </c>
      <c r="BG171" s="184">
        <f t="shared" si="46"/>
        <v>0</v>
      </c>
      <c r="BH171" s="184">
        <f t="shared" si="47"/>
        <v>0</v>
      </c>
      <c r="BI171" s="184">
        <f t="shared" si="48"/>
        <v>0</v>
      </c>
      <c r="BJ171" s="16" t="s">
        <v>82</v>
      </c>
      <c r="BK171" s="184">
        <f t="shared" si="49"/>
        <v>0</v>
      </c>
      <c r="BL171" s="16" t="s">
        <v>247</v>
      </c>
      <c r="BM171" s="16" t="s">
        <v>1104</v>
      </c>
    </row>
    <row r="172" spans="2:65" s="1" customFormat="1" ht="16.5" customHeight="1">
      <c r="B172" s="33"/>
      <c r="C172" s="173" t="s">
        <v>658</v>
      </c>
      <c r="D172" s="173" t="s">
        <v>151</v>
      </c>
      <c r="E172" s="174" t="s">
        <v>2030</v>
      </c>
      <c r="F172" s="175" t="s">
        <v>2031</v>
      </c>
      <c r="G172" s="176" t="s">
        <v>399</v>
      </c>
      <c r="H172" s="177">
        <v>9</v>
      </c>
      <c r="I172" s="178"/>
      <c r="J172" s="179">
        <f t="shared" si="40"/>
        <v>0</v>
      </c>
      <c r="K172" s="175" t="s">
        <v>19</v>
      </c>
      <c r="L172" s="37"/>
      <c r="M172" s="180" t="s">
        <v>19</v>
      </c>
      <c r="N172" s="181" t="s">
        <v>45</v>
      </c>
      <c r="O172" s="59"/>
      <c r="P172" s="182">
        <f t="shared" si="41"/>
        <v>0</v>
      </c>
      <c r="Q172" s="182">
        <v>0</v>
      </c>
      <c r="R172" s="182">
        <f t="shared" si="42"/>
        <v>0</v>
      </c>
      <c r="S172" s="182">
        <v>0</v>
      </c>
      <c r="T172" s="183">
        <f t="shared" si="43"/>
        <v>0</v>
      </c>
      <c r="AR172" s="16" t="s">
        <v>247</v>
      </c>
      <c r="AT172" s="16" t="s">
        <v>151</v>
      </c>
      <c r="AU172" s="16" t="s">
        <v>82</v>
      </c>
      <c r="AY172" s="16" t="s">
        <v>148</v>
      </c>
      <c r="BE172" s="184">
        <f t="shared" si="44"/>
        <v>0</v>
      </c>
      <c r="BF172" s="184">
        <f t="shared" si="45"/>
        <v>0</v>
      </c>
      <c r="BG172" s="184">
        <f t="shared" si="46"/>
        <v>0</v>
      </c>
      <c r="BH172" s="184">
        <f t="shared" si="47"/>
        <v>0</v>
      </c>
      <c r="BI172" s="184">
        <f t="shared" si="48"/>
        <v>0</v>
      </c>
      <c r="BJ172" s="16" t="s">
        <v>82</v>
      </c>
      <c r="BK172" s="184">
        <f t="shared" si="49"/>
        <v>0</v>
      </c>
      <c r="BL172" s="16" t="s">
        <v>247</v>
      </c>
      <c r="BM172" s="16" t="s">
        <v>1120</v>
      </c>
    </row>
    <row r="173" spans="2:65" s="1" customFormat="1" ht="16.5" customHeight="1">
      <c r="B173" s="33"/>
      <c r="C173" s="173" t="s">
        <v>667</v>
      </c>
      <c r="D173" s="173" t="s">
        <v>151</v>
      </c>
      <c r="E173" s="174" t="s">
        <v>2032</v>
      </c>
      <c r="F173" s="175" t="s">
        <v>2033</v>
      </c>
      <c r="G173" s="176" t="s">
        <v>399</v>
      </c>
      <c r="H173" s="177">
        <v>4</v>
      </c>
      <c r="I173" s="178"/>
      <c r="J173" s="179">
        <f t="shared" si="40"/>
        <v>0</v>
      </c>
      <c r="K173" s="175" t="s">
        <v>19</v>
      </c>
      <c r="L173" s="37"/>
      <c r="M173" s="180" t="s">
        <v>19</v>
      </c>
      <c r="N173" s="181" t="s">
        <v>45</v>
      </c>
      <c r="O173" s="59"/>
      <c r="P173" s="182">
        <f t="shared" si="41"/>
        <v>0</v>
      </c>
      <c r="Q173" s="182">
        <v>0</v>
      </c>
      <c r="R173" s="182">
        <f t="shared" si="42"/>
        <v>0</v>
      </c>
      <c r="S173" s="182">
        <v>0</v>
      </c>
      <c r="T173" s="183">
        <f t="shared" si="43"/>
        <v>0</v>
      </c>
      <c r="AR173" s="16" t="s">
        <v>247</v>
      </c>
      <c r="AT173" s="16" t="s">
        <v>151</v>
      </c>
      <c r="AU173" s="16" t="s">
        <v>82</v>
      </c>
      <c r="AY173" s="16" t="s">
        <v>148</v>
      </c>
      <c r="BE173" s="184">
        <f t="shared" si="44"/>
        <v>0</v>
      </c>
      <c r="BF173" s="184">
        <f t="shared" si="45"/>
        <v>0</v>
      </c>
      <c r="BG173" s="184">
        <f t="shared" si="46"/>
        <v>0</v>
      </c>
      <c r="BH173" s="184">
        <f t="shared" si="47"/>
        <v>0</v>
      </c>
      <c r="BI173" s="184">
        <f t="shared" si="48"/>
        <v>0</v>
      </c>
      <c r="BJ173" s="16" t="s">
        <v>82</v>
      </c>
      <c r="BK173" s="184">
        <f t="shared" si="49"/>
        <v>0</v>
      </c>
      <c r="BL173" s="16" t="s">
        <v>247</v>
      </c>
      <c r="BM173" s="16" t="s">
        <v>1130</v>
      </c>
    </row>
    <row r="174" spans="2:65" s="1" customFormat="1" ht="16.5" customHeight="1">
      <c r="B174" s="33"/>
      <c r="C174" s="173" t="s">
        <v>672</v>
      </c>
      <c r="D174" s="173" t="s">
        <v>151</v>
      </c>
      <c r="E174" s="174" t="s">
        <v>2034</v>
      </c>
      <c r="F174" s="175" t="s">
        <v>2035</v>
      </c>
      <c r="G174" s="176" t="s">
        <v>399</v>
      </c>
      <c r="H174" s="177">
        <v>9</v>
      </c>
      <c r="I174" s="178"/>
      <c r="J174" s="179">
        <f t="shared" si="40"/>
        <v>0</v>
      </c>
      <c r="K174" s="175" t="s">
        <v>19</v>
      </c>
      <c r="L174" s="37"/>
      <c r="M174" s="180" t="s">
        <v>19</v>
      </c>
      <c r="N174" s="181" t="s">
        <v>45</v>
      </c>
      <c r="O174" s="59"/>
      <c r="P174" s="182">
        <f t="shared" si="41"/>
        <v>0</v>
      </c>
      <c r="Q174" s="182">
        <v>0</v>
      </c>
      <c r="R174" s="182">
        <f t="shared" si="42"/>
        <v>0</v>
      </c>
      <c r="S174" s="182">
        <v>0</v>
      </c>
      <c r="T174" s="183">
        <f t="shared" si="43"/>
        <v>0</v>
      </c>
      <c r="AR174" s="16" t="s">
        <v>247</v>
      </c>
      <c r="AT174" s="16" t="s">
        <v>151</v>
      </c>
      <c r="AU174" s="16" t="s">
        <v>82</v>
      </c>
      <c r="AY174" s="16" t="s">
        <v>148</v>
      </c>
      <c r="BE174" s="184">
        <f t="shared" si="44"/>
        <v>0</v>
      </c>
      <c r="BF174" s="184">
        <f t="shared" si="45"/>
        <v>0</v>
      </c>
      <c r="BG174" s="184">
        <f t="shared" si="46"/>
        <v>0</v>
      </c>
      <c r="BH174" s="184">
        <f t="shared" si="47"/>
        <v>0</v>
      </c>
      <c r="BI174" s="184">
        <f t="shared" si="48"/>
        <v>0</v>
      </c>
      <c r="BJ174" s="16" t="s">
        <v>82</v>
      </c>
      <c r="BK174" s="184">
        <f t="shared" si="49"/>
        <v>0</v>
      </c>
      <c r="BL174" s="16" t="s">
        <v>247</v>
      </c>
      <c r="BM174" s="16" t="s">
        <v>1141</v>
      </c>
    </row>
    <row r="175" spans="2:65" s="1" customFormat="1" ht="16.5" customHeight="1">
      <c r="B175" s="33"/>
      <c r="C175" s="173" t="s">
        <v>677</v>
      </c>
      <c r="D175" s="173" t="s">
        <v>151</v>
      </c>
      <c r="E175" s="174" t="s">
        <v>2036</v>
      </c>
      <c r="F175" s="175" t="s">
        <v>2037</v>
      </c>
      <c r="G175" s="176" t="s">
        <v>399</v>
      </c>
      <c r="H175" s="177">
        <v>4</v>
      </c>
      <c r="I175" s="178"/>
      <c r="J175" s="179">
        <f t="shared" si="40"/>
        <v>0</v>
      </c>
      <c r="K175" s="175" t="s">
        <v>19</v>
      </c>
      <c r="L175" s="37"/>
      <c r="M175" s="180" t="s">
        <v>19</v>
      </c>
      <c r="N175" s="181" t="s">
        <v>45</v>
      </c>
      <c r="O175" s="59"/>
      <c r="P175" s="182">
        <f t="shared" si="41"/>
        <v>0</v>
      </c>
      <c r="Q175" s="182">
        <v>0</v>
      </c>
      <c r="R175" s="182">
        <f t="shared" si="42"/>
        <v>0</v>
      </c>
      <c r="S175" s="182">
        <v>0</v>
      </c>
      <c r="T175" s="183">
        <f t="shared" si="43"/>
        <v>0</v>
      </c>
      <c r="AR175" s="16" t="s">
        <v>247</v>
      </c>
      <c r="AT175" s="16" t="s">
        <v>151</v>
      </c>
      <c r="AU175" s="16" t="s">
        <v>82</v>
      </c>
      <c r="AY175" s="16" t="s">
        <v>148</v>
      </c>
      <c r="BE175" s="184">
        <f t="shared" si="44"/>
        <v>0</v>
      </c>
      <c r="BF175" s="184">
        <f t="shared" si="45"/>
        <v>0</v>
      </c>
      <c r="BG175" s="184">
        <f t="shared" si="46"/>
        <v>0</v>
      </c>
      <c r="BH175" s="184">
        <f t="shared" si="47"/>
        <v>0</v>
      </c>
      <c r="BI175" s="184">
        <f t="shared" si="48"/>
        <v>0</v>
      </c>
      <c r="BJ175" s="16" t="s">
        <v>82</v>
      </c>
      <c r="BK175" s="184">
        <f t="shared" si="49"/>
        <v>0</v>
      </c>
      <c r="BL175" s="16" t="s">
        <v>247</v>
      </c>
      <c r="BM175" s="16" t="s">
        <v>1152</v>
      </c>
    </row>
    <row r="176" spans="2:65" s="1" customFormat="1" ht="16.5" customHeight="1">
      <c r="B176" s="33"/>
      <c r="C176" s="173" t="s">
        <v>682</v>
      </c>
      <c r="D176" s="173" t="s">
        <v>151</v>
      </c>
      <c r="E176" s="174" t="s">
        <v>2038</v>
      </c>
      <c r="F176" s="175" t="s">
        <v>2039</v>
      </c>
      <c r="G176" s="176" t="s">
        <v>399</v>
      </c>
      <c r="H176" s="177">
        <v>4</v>
      </c>
      <c r="I176" s="178"/>
      <c r="J176" s="179">
        <f t="shared" si="40"/>
        <v>0</v>
      </c>
      <c r="K176" s="175" t="s">
        <v>19</v>
      </c>
      <c r="L176" s="37"/>
      <c r="M176" s="180" t="s">
        <v>19</v>
      </c>
      <c r="N176" s="181" t="s">
        <v>45</v>
      </c>
      <c r="O176" s="59"/>
      <c r="P176" s="182">
        <f t="shared" si="41"/>
        <v>0</v>
      </c>
      <c r="Q176" s="182">
        <v>0</v>
      </c>
      <c r="R176" s="182">
        <f t="shared" si="42"/>
        <v>0</v>
      </c>
      <c r="S176" s="182">
        <v>0</v>
      </c>
      <c r="T176" s="183">
        <f t="shared" si="43"/>
        <v>0</v>
      </c>
      <c r="AR176" s="16" t="s">
        <v>247</v>
      </c>
      <c r="AT176" s="16" t="s">
        <v>151</v>
      </c>
      <c r="AU176" s="16" t="s">
        <v>82</v>
      </c>
      <c r="AY176" s="16" t="s">
        <v>148</v>
      </c>
      <c r="BE176" s="184">
        <f t="shared" si="44"/>
        <v>0</v>
      </c>
      <c r="BF176" s="184">
        <f t="shared" si="45"/>
        <v>0</v>
      </c>
      <c r="BG176" s="184">
        <f t="shared" si="46"/>
        <v>0</v>
      </c>
      <c r="BH176" s="184">
        <f t="shared" si="47"/>
        <v>0</v>
      </c>
      <c r="BI176" s="184">
        <f t="shared" si="48"/>
        <v>0</v>
      </c>
      <c r="BJ176" s="16" t="s">
        <v>82</v>
      </c>
      <c r="BK176" s="184">
        <f t="shared" si="49"/>
        <v>0</v>
      </c>
      <c r="BL176" s="16" t="s">
        <v>247</v>
      </c>
      <c r="BM176" s="16" t="s">
        <v>1162</v>
      </c>
    </row>
    <row r="177" spans="2:65" s="1" customFormat="1" ht="16.5" customHeight="1">
      <c r="B177" s="33"/>
      <c r="C177" s="173" t="s">
        <v>687</v>
      </c>
      <c r="D177" s="173" t="s">
        <v>151</v>
      </c>
      <c r="E177" s="174" t="s">
        <v>2040</v>
      </c>
      <c r="F177" s="175" t="s">
        <v>2041</v>
      </c>
      <c r="G177" s="176" t="s">
        <v>399</v>
      </c>
      <c r="H177" s="177">
        <v>2</v>
      </c>
      <c r="I177" s="178"/>
      <c r="J177" s="179">
        <f t="shared" si="40"/>
        <v>0</v>
      </c>
      <c r="K177" s="175" t="s">
        <v>19</v>
      </c>
      <c r="L177" s="37"/>
      <c r="M177" s="180" t="s">
        <v>19</v>
      </c>
      <c r="N177" s="181" t="s">
        <v>45</v>
      </c>
      <c r="O177" s="59"/>
      <c r="P177" s="182">
        <f t="shared" si="41"/>
        <v>0</v>
      </c>
      <c r="Q177" s="182">
        <v>0</v>
      </c>
      <c r="R177" s="182">
        <f t="shared" si="42"/>
        <v>0</v>
      </c>
      <c r="S177" s="182">
        <v>0</v>
      </c>
      <c r="T177" s="183">
        <f t="shared" si="43"/>
        <v>0</v>
      </c>
      <c r="AR177" s="16" t="s">
        <v>247</v>
      </c>
      <c r="AT177" s="16" t="s">
        <v>151</v>
      </c>
      <c r="AU177" s="16" t="s">
        <v>82</v>
      </c>
      <c r="AY177" s="16" t="s">
        <v>148</v>
      </c>
      <c r="BE177" s="184">
        <f t="shared" si="44"/>
        <v>0</v>
      </c>
      <c r="BF177" s="184">
        <f t="shared" si="45"/>
        <v>0</v>
      </c>
      <c r="BG177" s="184">
        <f t="shared" si="46"/>
        <v>0</v>
      </c>
      <c r="BH177" s="184">
        <f t="shared" si="47"/>
        <v>0</v>
      </c>
      <c r="BI177" s="184">
        <f t="shared" si="48"/>
        <v>0</v>
      </c>
      <c r="BJ177" s="16" t="s">
        <v>82</v>
      </c>
      <c r="BK177" s="184">
        <f t="shared" si="49"/>
        <v>0</v>
      </c>
      <c r="BL177" s="16" t="s">
        <v>247</v>
      </c>
      <c r="BM177" s="16" t="s">
        <v>1172</v>
      </c>
    </row>
    <row r="178" spans="2:65" s="1" customFormat="1" ht="16.5" customHeight="1">
      <c r="B178" s="33"/>
      <c r="C178" s="173" t="s">
        <v>692</v>
      </c>
      <c r="D178" s="173" t="s">
        <v>151</v>
      </c>
      <c r="E178" s="174" t="s">
        <v>2042</v>
      </c>
      <c r="F178" s="175" t="s">
        <v>2043</v>
      </c>
      <c r="G178" s="176" t="s">
        <v>399</v>
      </c>
      <c r="H178" s="177">
        <v>1</v>
      </c>
      <c r="I178" s="178"/>
      <c r="J178" s="179">
        <f t="shared" si="40"/>
        <v>0</v>
      </c>
      <c r="K178" s="175" t="s">
        <v>19</v>
      </c>
      <c r="L178" s="37"/>
      <c r="M178" s="180" t="s">
        <v>19</v>
      </c>
      <c r="N178" s="181" t="s">
        <v>45</v>
      </c>
      <c r="O178" s="59"/>
      <c r="P178" s="182">
        <f t="shared" si="41"/>
        <v>0</v>
      </c>
      <c r="Q178" s="182">
        <v>0</v>
      </c>
      <c r="R178" s="182">
        <f t="shared" si="42"/>
        <v>0</v>
      </c>
      <c r="S178" s="182">
        <v>0</v>
      </c>
      <c r="T178" s="183">
        <f t="shared" si="43"/>
        <v>0</v>
      </c>
      <c r="AR178" s="16" t="s">
        <v>247</v>
      </c>
      <c r="AT178" s="16" t="s">
        <v>151</v>
      </c>
      <c r="AU178" s="16" t="s">
        <v>82</v>
      </c>
      <c r="AY178" s="16" t="s">
        <v>148</v>
      </c>
      <c r="BE178" s="184">
        <f t="shared" si="44"/>
        <v>0</v>
      </c>
      <c r="BF178" s="184">
        <f t="shared" si="45"/>
        <v>0</v>
      </c>
      <c r="BG178" s="184">
        <f t="shared" si="46"/>
        <v>0</v>
      </c>
      <c r="BH178" s="184">
        <f t="shared" si="47"/>
        <v>0</v>
      </c>
      <c r="BI178" s="184">
        <f t="shared" si="48"/>
        <v>0</v>
      </c>
      <c r="BJ178" s="16" t="s">
        <v>82</v>
      </c>
      <c r="BK178" s="184">
        <f t="shared" si="49"/>
        <v>0</v>
      </c>
      <c r="BL178" s="16" t="s">
        <v>247</v>
      </c>
      <c r="BM178" s="16" t="s">
        <v>1182</v>
      </c>
    </row>
    <row r="179" spans="2:65" s="1" customFormat="1" ht="16.5" customHeight="1">
      <c r="B179" s="33"/>
      <c r="C179" s="173" t="s">
        <v>697</v>
      </c>
      <c r="D179" s="173" t="s">
        <v>151</v>
      </c>
      <c r="E179" s="174" t="s">
        <v>2044</v>
      </c>
      <c r="F179" s="175" t="s">
        <v>2045</v>
      </c>
      <c r="G179" s="176" t="s">
        <v>399</v>
      </c>
      <c r="H179" s="177">
        <v>1</v>
      </c>
      <c r="I179" s="178"/>
      <c r="J179" s="179">
        <f t="shared" si="40"/>
        <v>0</v>
      </c>
      <c r="K179" s="175" t="s">
        <v>19</v>
      </c>
      <c r="L179" s="37"/>
      <c r="M179" s="180" t="s">
        <v>19</v>
      </c>
      <c r="N179" s="181" t="s">
        <v>45</v>
      </c>
      <c r="O179" s="59"/>
      <c r="P179" s="182">
        <f t="shared" si="41"/>
        <v>0</v>
      </c>
      <c r="Q179" s="182">
        <v>0</v>
      </c>
      <c r="R179" s="182">
        <f t="shared" si="42"/>
        <v>0</v>
      </c>
      <c r="S179" s="182">
        <v>0</v>
      </c>
      <c r="T179" s="183">
        <f t="shared" si="43"/>
        <v>0</v>
      </c>
      <c r="AR179" s="16" t="s">
        <v>247</v>
      </c>
      <c r="AT179" s="16" t="s">
        <v>151</v>
      </c>
      <c r="AU179" s="16" t="s">
        <v>82</v>
      </c>
      <c r="AY179" s="16" t="s">
        <v>148</v>
      </c>
      <c r="BE179" s="184">
        <f t="shared" si="44"/>
        <v>0</v>
      </c>
      <c r="BF179" s="184">
        <f t="shared" si="45"/>
        <v>0</v>
      </c>
      <c r="BG179" s="184">
        <f t="shared" si="46"/>
        <v>0</v>
      </c>
      <c r="BH179" s="184">
        <f t="shared" si="47"/>
        <v>0</v>
      </c>
      <c r="BI179" s="184">
        <f t="shared" si="48"/>
        <v>0</v>
      </c>
      <c r="BJ179" s="16" t="s">
        <v>82</v>
      </c>
      <c r="BK179" s="184">
        <f t="shared" si="49"/>
        <v>0</v>
      </c>
      <c r="BL179" s="16" t="s">
        <v>247</v>
      </c>
      <c r="BM179" s="16" t="s">
        <v>1192</v>
      </c>
    </row>
    <row r="180" spans="2:65" s="1" customFormat="1" ht="16.5" customHeight="1">
      <c r="B180" s="33"/>
      <c r="C180" s="173" t="s">
        <v>703</v>
      </c>
      <c r="D180" s="173" t="s">
        <v>151</v>
      </c>
      <c r="E180" s="174" t="s">
        <v>2046</v>
      </c>
      <c r="F180" s="175" t="s">
        <v>2047</v>
      </c>
      <c r="G180" s="176" t="s">
        <v>399</v>
      </c>
      <c r="H180" s="177">
        <v>1</v>
      </c>
      <c r="I180" s="178"/>
      <c r="J180" s="179">
        <f t="shared" si="40"/>
        <v>0</v>
      </c>
      <c r="K180" s="175" t="s">
        <v>19</v>
      </c>
      <c r="L180" s="37"/>
      <c r="M180" s="180" t="s">
        <v>19</v>
      </c>
      <c r="N180" s="181" t="s">
        <v>45</v>
      </c>
      <c r="O180" s="59"/>
      <c r="P180" s="182">
        <f t="shared" si="41"/>
        <v>0</v>
      </c>
      <c r="Q180" s="182">
        <v>0</v>
      </c>
      <c r="R180" s="182">
        <f t="shared" si="42"/>
        <v>0</v>
      </c>
      <c r="S180" s="182">
        <v>0</v>
      </c>
      <c r="T180" s="183">
        <f t="shared" si="43"/>
        <v>0</v>
      </c>
      <c r="AR180" s="16" t="s">
        <v>247</v>
      </c>
      <c r="AT180" s="16" t="s">
        <v>151</v>
      </c>
      <c r="AU180" s="16" t="s">
        <v>82</v>
      </c>
      <c r="AY180" s="16" t="s">
        <v>148</v>
      </c>
      <c r="BE180" s="184">
        <f t="shared" si="44"/>
        <v>0</v>
      </c>
      <c r="BF180" s="184">
        <f t="shared" si="45"/>
        <v>0</v>
      </c>
      <c r="BG180" s="184">
        <f t="shared" si="46"/>
        <v>0</v>
      </c>
      <c r="BH180" s="184">
        <f t="shared" si="47"/>
        <v>0</v>
      </c>
      <c r="BI180" s="184">
        <f t="shared" si="48"/>
        <v>0</v>
      </c>
      <c r="BJ180" s="16" t="s">
        <v>82</v>
      </c>
      <c r="BK180" s="184">
        <f t="shared" si="49"/>
        <v>0</v>
      </c>
      <c r="BL180" s="16" t="s">
        <v>247</v>
      </c>
      <c r="BM180" s="16" t="s">
        <v>1206</v>
      </c>
    </row>
    <row r="181" spans="2:65" s="1" customFormat="1" ht="16.5" customHeight="1">
      <c r="B181" s="33"/>
      <c r="C181" s="173" t="s">
        <v>712</v>
      </c>
      <c r="D181" s="173" t="s">
        <v>151</v>
      </c>
      <c r="E181" s="174" t="s">
        <v>2048</v>
      </c>
      <c r="F181" s="175" t="s">
        <v>2049</v>
      </c>
      <c r="G181" s="176" t="s">
        <v>399</v>
      </c>
      <c r="H181" s="177">
        <v>1</v>
      </c>
      <c r="I181" s="178"/>
      <c r="J181" s="179">
        <f t="shared" si="40"/>
        <v>0</v>
      </c>
      <c r="K181" s="175" t="s">
        <v>19</v>
      </c>
      <c r="L181" s="37"/>
      <c r="M181" s="180" t="s">
        <v>19</v>
      </c>
      <c r="N181" s="181" t="s">
        <v>45</v>
      </c>
      <c r="O181" s="59"/>
      <c r="P181" s="182">
        <f t="shared" si="41"/>
        <v>0</v>
      </c>
      <c r="Q181" s="182">
        <v>0</v>
      </c>
      <c r="R181" s="182">
        <f t="shared" si="42"/>
        <v>0</v>
      </c>
      <c r="S181" s="182">
        <v>0</v>
      </c>
      <c r="T181" s="183">
        <f t="shared" si="43"/>
        <v>0</v>
      </c>
      <c r="AR181" s="16" t="s">
        <v>247</v>
      </c>
      <c r="AT181" s="16" t="s">
        <v>151</v>
      </c>
      <c r="AU181" s="16" t="s">
        <v>82</v>
      </c>
      <c r="AY181" s="16" t="s">
        <v>148</v>
      </c>
      <c r="BE181" s="184">
        <f t="shared" si="44"/>
        <v>0</v>
      </c>
      <c r="BF181" s="184">
        <f t="shared" si="45"/>
        <v>0</v>
      </c>
      <c r="BG181" s="184">
        <f t="shared" si="46"/>
        <v>0</v>
      </c>
      <c r="BH181" s="184">
        <f t="shared" si="47"/>
        <v>0</v>
      </c>
      <c r="BI181" s="184">
        <f t="shared" si="48"/>
        <v>0</v>
      </c>
      <c r="BJ181" s="16" t="s">
        <v>82</v>
      </c>
      <c r="BK181" s="184">
        <f t="shared" si="49"/>
        <v>0</v>
      </c>
      <c r="BL181" s="16" t="s">
        <v>247</v>
      </c>
      <c r="BM181" s="16" t="s">
        <v>1216</v>
      </c>
    </row>
    <row r="182" spans="2:65" s="1" customFormat="1" ht="16.5" customHeight="1">
      <c r="B182" s="33"/>
      <c r="C182" s="173" t="s">
        <v>718</v>
      </c>
      <c r="D182" s="173" t="s">
        <v>151</v>
      </c>
      <c r="E182" s="174" t="s">
        <v>2050</v>
      </c>
      <c r="F182" s="175" t="s">
        <v>2051</v>
      </c>
      <c r="G182" s="176" t="s">
        <v>399</v>
      </c>
      <c r="H182" s="177">
        <v>1</v>
      </c>
      <c r="I182" s="178"/>
      <c r="J182" s="179">
        <f t="shared" si="40"/>
        <v>0</v>
      </c>
      <c r="K182" s="175" t="s">
        <v>19</v>
      </c>
      <c r="L182" s="37"/>
      <c r="M182" s="180" t="s">
        <v>19</v>
      </c>
      <c r="N182" s="181" t="s">
        <v>45</v>
      </c>
      <c r="O182" s="59"/>
      <c r="P182" s="182">
        <f t="shared" si="41"/>
        <v>0</v>
      </c>
      <c r="Q182" s="182">
        <v>0</v>
      </c>
      <c r="R182" s="182">
        <f t="shared" si="42"/>
        <v>0</v>
      </c>
      <c r="S182" s="182">
        <v>0</v>
      </c>
      <c r="T182" s="183">
        <f t="shared" si="43"/>
        <v>0</v>
      </c>
      <c r="AR182" s="16" t="s">
        <v>247</v>
      </c>
      <c r="AT182" s="16" t="s">
        <v>151</v>
      </c>
      <c r="AU182" s="16" t="s">
        <v>82</v>
      </c>
      <c r="AY182" s="16" t="s">
        <v>148</v>
      </c>
      <c r="BE182" s="184">
        <f t="shared" si="44"/>
        <v>0</v>
      </c>
      <c r="BF182" s="184">
        <f t="shared" si="45"/>
        <v>0</v>
      </c>
      <c r="BG182" s="184">
        <f t="shared" si="46"/>
        <v>0</v>
      </c>
      <c r="BH182" s="184">
        <f t="shared" si="47"/>
        <v>0</v>
      </c>
      <c r="BI182" s="184">
        <f t="shared" si="48"/>
        <v>0</v>
      </c>
      <c r="BJ182" s="16" t="s">
        <v>82</v>
      </c>
      <c r="BK182" s="184">
        <f t="shared" si="49"/>
        <v>0</v>
      </c>
      <c r="BL182" s="16" t="s">
        <v>247</v>
      </c>
      <c r="BM182" s="16" t="s">
        <v>1222</v>
      </c>
    </row>
    <row r="183" spans="2:65" s="1" customFormat="1" ht="16.5" customHeight="1">
      <c r="B183" s="33"/>
      <c r="C183" s="173" t="s">
        <v>724</v>
      </c>
      <c r="D183" s="173" t="s">
        <v>151</v>
      </c>
      <c r="E183" s="174" t="s">
        <v>2052</v>
      </c>
      <c r="F183" s="175" t="s">
        <v>2053</v>
      </c>
      <c r="G183" s="176" t="s">
        <v>399</v>
      </c>
      <c r="H183" s="177">
        <v>1</v>
      </c>
      <c r="I183" s="178"/>
      <c r="J183" s="179">
        <f t="shared" si="40"/>
        <v>0</v>
      </c>
      <c r="K183" s="175" t="s">
        <v>19</v>
      </c>
      <c r="L183" s="37"/>
      <c r="M183" s="180" t="s">
        <v>19</v>
      </c>
      <c r="N183" s="181" t="s">
        <v>45</v>
      </c>
      <c r="O183" s="59"/>
      <c r="P183" s="182">
        <f t="shared" si="41"/>
        <v>0</v>
      </c>
      <c r="Q183" s="182">
        <v>0</v>
      </c>
      <c r="R183" s="182">
        <f t="shared" si="42"/>
        <v>0</v>
      </c>
      <c r="S183" s="182">
        <v>0</v>
      </c>
      <c r="T183" s="183">
        <f t="shared" si="43"/>
        <v>0</v>
      </c>
      <c r="AR183" s="16" t="s">
        <v>247</v>
      </c>
      <c r="AT183" s="16" t="s">
        <v>151</v>
      </c>
      <c r="AU183" s="16" t="s">
        <v>82</v>
      </c>
      <c r="AY183" s="16" t="s">
        <v>148</v>
      </c>
      <c r="BE183" s="184">
        <f t="shared" si="44"/>
        <v>0</v>
      </c>
      <c r="BF183" s="184">
        <f t="shared" si="45"/>
        <v>0</v>
      </c>
      <c r="BG183" s="184">
        <f t="shared" si="46"/>
        <v>0</v>
      </c>
      <c r="BH183" s="184">
        <f t="shared" si="47"/>
        <v>0</v>
      </c>
      <c r="BI183" s="184">
        <f t="shared" si="48"/>
        <v>0</v>
      </c>
      <c r="BJ183" s="16" t="s">
        <v>82</v>
      </c>
      <c r="BK183" s="184">
        <f t="shared" si="49"/>
        <v>0</v>
      </c>
      <c r="BL183" s="16" t="s">
        <v>247</v>
      </c>
      <c r="BM183" s="16" t="s">
        <v>1228</v>
      </c>
    </row>
    <row r="184" spans="2:65" s="1" customFormat="1" ht="16.5" customHeight="1">
      <c r="B184" s="33"/>
      <c r="C184" s="173" t="s">
        <v>730</v>
      </c>
      <c r="D184" s="173" t="s">
        <v>151</v>
      </c>
      <c r="E184" s="174" t="s">
        <v>2054</v>
      </c>
      <c r="F184" s="175" t="s">
        <v>2055</v>
      </c>
      <c r="G184" s="176" t="s">
        <v>399</v>
      </c>
      <c r="H184" s="177">
        <v>1</v>
      </c>
      <c r="I184" s="178"/>
      <c r="J184" s="179">
        <f t="shared" si="40"/>
        <v>0</v>
      </c>
      <c r="K184" s="175" t="s">
        <v>19</v>
      </c>
      <c r="L184" s="37"/>
      <c r="M184" s="180" t="s">
        <v>19</v>
      </c>
      <c r="N184" s="181" t="s">
        <v>45</v>
      </c>
      <c r="O184" s="59"/>
      <c r="P184" s="182">
        <f t="shared" si="41"/>
        <v>0</v>
      </c>
      <c r="Q184" s="182">
        <v>0</v>
      </c>
      <c r="R184" s="182">
        <f t="shared" si="42"/>
        <v>0</v>
      </c>
      <c r="S184" s="182">
        <v>0</v>
      </c>
      <c r="T184" s="183">
        <f t="shared" si="43"/>
        <v>0</v>
      </c>
      <c r="AR184" s="16" t="s">
        <v>247</v>
      </c>
      <c r="AT184" s="16" t="s">
        <v>151</v>
      </c>
      <c r="AU184" s="16" t="s">
        <v>82</v>
      </c>
      <c r="AY184" s="16" t="s">
        <v>148</v>
      </c>
      <c r="BE184" s="184">
        <f t="shared" si="44"/>
        <v>0</v>
      </c>
      <c r="BF184" s="184">
        <f t="shared" si="45"/>
        <v>0</v>
      </c>
      <c r="BG184" s="184">
        <f t="shared" si="46"/>
        <v>0</v>
      </c>
      <c r="BH184" s="184">
        <f t="shared" si="47"/>
        <v>0</v>
      </c>
      <c r="BI184" s="184">
        <f t="shared" si="48"/>
        <v>0</v>
      </c>
      <c r="BJ184" s="16" t="s">
        <v>82</v>
      </c>
      <c r="BK184" s="184">
        <f t="shared" si="49"/>
        <v>0</v>
      </c>
      <c r="BL184" s="16" t="s">
        <v>247</v>
      </c>
      <c r="BM184" s="16" t="s">
        <v>1237</v>
      </c>
    </row>
    <row r="185" spans="2:65" s="1" customFormat="1" ht="16.5" customHeight="1">
      <c r="B185" s="33"/>
      <c r="C185" s="173" t="s">
        <v>736</v>
      </c>
      <c r="D185" s="173" t="s">
        <v>151</v>
      </c>
      <c r="E185" s="174" t="s">
        <v>2056</v>
      </c>
      <c r="F185" s="175" t="s">
        <v>2057</v>
      </c>
      <c r="G185" s="176" t="s">
        <v>399</v>
      </c>
      <c r="H185" s="177">
        <v>1</v>
      </c>
      <c r="I185" s="178"/>
      <c r="J185" s="179">
        <f t="shared" si="40"/>
        <v>0</v>
      </c>
      <c r="K185" s="175" t="s">
        <v>19</v>
      </c>
      <c r="L185" s="37"/>
      <c r="M185" s="180" t="s">
        <v>19</v>
      </c>
      <c r="N185" s="181" t="s">
        <v>45</v>
      </c>
      <c r="O185" s="59"/>
      <c r="P185" s="182">
        <f t="shared" si="41"/>
        <v>0</v>
      </c>
      <c r="Q185" s="182">
        <v>0</v>
      </c>
      <c r="R185" s="182">
        <f t="shared" si="42"/>
        <v>0</v>
      </c>
      <c r="S185" s="182">
        <v>0</v>
      </c>
      <c r="T185" s="183">
        <f t="shared" si="43"/>
        <v>0</v>
      </c>
      <c r="AR185" s="16" t="s">
        <v>247</v>
      </c>
      <c r="AT185" s="16" t="s">
        <v>151</v>
      </c>
      <c r="AU185" s="16" t="s">
        <v>82</v>
      </c>
      <c r="AY185" s="16" t="s">
        <v>148</v>
      </c>
      <c r="BE185" s="184">
        <f t="shared" si="44"/>
        <v>0</v>
      </c>
      <c r="BF185" s="184">
        <f t="shared" si="45"/>
        <v>0</v>
      </c>
      <c r="BG185" s="184">
        <f t="shared" si="46"/>
        <v>0</v>
      </c>
      <c r="BH185" s="184">
        <f t="shared" si="47"/>
        <v>0</v>
      </c>
      <c r="BI185" s="184">
        <f t="shared" si="48"/>
        <v>0</v>
      </c>
      <c r="BJ185" s="16" t="s">
        <v>82</v>
      </c>
      <c r="BK185" s="184">
        <f t="shared" si="49"/>
        <v>0</v>
      </c>
      <c r="BL185" s="16" t="s">
        <v>247</v>
      </c>
      <c r="BM185" s="16" t="s">
        <v>1245</v>
      </c>
    </row>
    <row r="186" spans="2:65" s="1" customFormat="1" ht="16.5" customHeight="1">
      <c r="B186" s="33"/>
      <c r="C186" s="173" t="s">
        <v>741</v>
      </c>
      <c r="D186" s="173" t="s">
        <v>151</v>
      </c>
      <c r="E186" s="174" t="s">
        <v>2058</v>
      </c>
      <c r="F186" s="175" t="s">
        <v>2059</v>
      </c>
      <c r="G186" s="176" t="s">
        <v>399</v>
      </c>
      <c r="H186" s="177">
        <v>1</v>
      </c>
      <c r="I186" s="178"/>
      <c r="J186" s="179">
        <f t="shared" si="40"/>
        <v>0</v>
      </c>
      <c r="K186" s="175" t="s">
        <v>19</v>
      </c>
      <c r="L186" s="37"/>
      <c r="M186" s="180" t="s">
        <v>19</v>
      </c>
      <c r="N186" s="181" t="s">
        <v>45</v>
      </c>
      <c r="O186" s="59"/>
      <c r="P186" s="182">
        <f t="shared" si="41"/>
        <v>0</v>
      </c>
      <c r="Q186" s="182">
        <v>0</v>
      </c>
      <c r="R186" s="182">
        <f t="shared" si="42"/>
        <v>0</v>
      </c>
      <c r="S186" s="182">
        <v>0</v>
      </c>
      <c r="T186" s="183">
        <f t="shared" si="43"/>
        <v>0</v>
      </c>
      <c r="AR186" s="16" t="s">
        <v>247</v>
      </c>
      <c r="AT186" s="16" t="s">
        <v>151</v>
      </c>
      <c r="AU186" s="16" t="s">
        <v>82</v>
      </c>
      <c r="AY186" s="16" t="s">
        <v>148</v>
      </c>
      <c r="BE186" s="184">
        <f t="shared" si="44"/>
        <v>0</v>
      </c>
      <c r="BF186" s="184">
        <f t="shared" si="45"/>
        <v>0</v>
      </c>
      <c r="BG186" s="184">
        <f t="shared" si="46"/>
        <v>0</v>
      </c>
      <c r="BH186" s="184">
        <f t="shared" si="47"/>
        <v>0</v>
      </c>
      <c r="BI186" s="184">
        <f t="shared" si="48"/>
        <v>0</v>
      </c>
      <c r="BJ186" s="16" t="s">
        <v>82</v>
      </c>
      <c r="BK186" s="184">
        <f t="shared" si="49"/>
        <v>0</v>
      </c>
      <c r="BL186" s="16" t="s">
        <v>247</v>
      </c>
      <c r="BM186" s="16" t="s">
        <v>1253</v>
      </c>
    </row>
    <row r="187" spans="2:65" s="1" customFormat="1" ht="16.5" customHeight="1">
      <c r="B187" s="33"/>
      <c r="C187" s="173" t="s">
        <v>746</v>
      </c>
      <c r="D187" s="173" t="s">
        <v>151</v>
      </c>
      <c r="E187" s="174" t="s">
        <v>2060</v>
      </c>
      <c r="F187" s="175" t="s">
        <v>2061</v>
      </c>
      <c r="G187" s="176" t="s">
        <v>1872</v>
      </c>
      <c r="H187" s="177">
        <v>1</v>
      </c>
      <c r="I187" s="178"/>
      <c r="J187" s="179">
        <f t="shared" si="40"/>
        <v>0</v>
      </c>
      <c r="K187" s="175" t="s">
        <v>19</v>
      </c>
      <c r="L187" s="37"/>
      <c r="M187" s="180" t="s">
        <v>19</v>
      </c>
      <c r="N187" s="181" t="s">
        <v>45</v>
      </c>
      <c r="O187" s="59"/>
      <c r="P187" s="182">
        <f t="shared" si="41"/>
        <v>0</v>
      </c>
      <c r="Q187" s="182">
        <v>0</v>
      </c>
      <c r="R187" s="182">
        <f t="shared" si="42"/>
        <v>0</v>
      </c>
      <c r="S187" s="182">
        <v>0</v>
      </c>
      <c r="T187" s="183">
        <f t="shared" si="43"/>
        <v>0</v>
      </c>
      <c r="AR187" s="16" t="s">
        <v>247</v>
      </c>
      <c r="AT187" s="16" t="s">
        <v>151</v>
      </c>
      <c r="AU187" s="16" t="s">
        <v>82</v>
      </c>
      <c r="AY187" s="16" t="s">
        <v>148</v>
      </c>
      <c r="BE187" s="184">
        <f t="shared" si="44"/>
        <v>0</v>
      </c>
      <c r="BF187" s="184">
        <f t="shared" si="45"/>
        <v>0</v>
      </c>
      <c r="BG187" s="184">
        <f t="shared" si="46"/>
        <v>0</v>
      </c>
      <c r="BH187" s="184">
        <f t="shared" si="47"/>
        <v>0</v>
      </c>
      <c r="BI187" s="184">
        <f t="shared" si="48"/>
        <v>0</v>
      </c>
      <c r="BJ187" s="16" t="s">
        <v>82</v>
      </c>
      <c r="BK187" s="184">
        <f t="shared" si="49"/>
        <v>0</v>
      </c>
      <c r="BL187" s="16" t="s">
        <v>247</v>
      </c>
      <c r="BM187" s="16" t="s">
        <v>1266</v>
      </c>
    </row>
    <row r="188" spans="2:65" s="1" customFormat="1" ht="16.5" customHeight="1">
      <c r="B188" s="33"/>
      <c r="C188" s="173" t="s">
        <v>751</v>
      </c>
      <c r="D188" s="173" t="s">
        <v>151</v>
      </c>
      <c r="E188" s="174" t="s">
        <v>2062</v>
      </c>
      <c r="F188" s="175" t="s">
        <v>2063</v>
      </c>
      <c r="G188" s="176" t="s">
        <v>399</v>
      </c>
      <c r="H188" s="177">
        <v>18</v>
      </c>
      <c r="I188" s="178"/>
      <c r="J188" s="179">
        <f t="shared" si="40"/>
        <v>0</v>
      </c>
      <c r="K188" s="175" t="s">
        <v>19</v>
      </c>
      <c r="L188" s="37"/>
      <c r="M188" s="180" t="s">
        <v>19</v>
      </c>
      <c r="N188" s="181" t="s">
        <v>45</v>
      </c>
      <c r="O188" s="59"/>
      <c r="P188" s="182">
        <f t="shared" si="41"/>
        <v>0</v>
      </c>
      <c r="Q188" s="182">
        <v>0</v>
      </c>
      <c r="R188" s="182">
        <f t="shared" si="42"/>
        <v>0</v>
      </c>
      <c r="S188" s="182">
        <v>0</v>
      </c>
      <c r="T188" s="183">
        <f t="shared" si="43"/>
        <v>0</v>
      </c>
      <c r="AR188" s="16" t="s">
        <v>247</v>
      </c>
      <c r="AT188" s="16" t="s">
        <v>151</v>
      </c>
      <c r="AU188" s="16" t="s">
        <v>82</v>
      </c>
      <c r="AY188" s="16" t="s">
        <v>148</v>
      </c>
      <c r="BE188" s="184">
        <f t="shared" si="44"/>
        <v>0</v>
      </c>
      <c r="BF188" s="184">
        <f t="shared" si="45"/>
        <v>0</v>
      </c>
      <c r="BG188" s="184">
        <f t="shared" si="46"/>
        <v>0</v>
      </c>
      <c r="BH188" s="184">
        <f t="shared" si="47"/>
        <v>0</v>
      </c>
      <c r="BI188" s="184">
        <f t="shared" si="48"/>
        <v>0</v>
      </c>
      <c r="BJ188" s="16" t="s">
        <v>82</v>
      </c>
      <c r="BK188" s="184">
        <f t="shared" si="49"/>
        <v>0</v>
      </c>
      <c r="BL188" s="16" t="s">
        <v>247</v>
      </c>
      <c r="BM188" s="16" t="s">
        <v>1274</v>
      </c>
    </row>
    <row r="189" spans="2:65" s="1" customFormat="1" ht="16.5" customHeight="1">
      <c r="B189" s="33"/>
      <c r="C189" s="173" t="s">
        <v>756</v>
      </c>
      <c r="D189" s="173" t="s">
        <v>151</v>
      </c>
      <c r="E189" s="174" t="s">
        <v>2064</v>
      </c>
      <c r="F189" s="175" t="s">
        <v>2065</v>
      </c>
      <c r="G189" s="176" t="s">
        <v>399</v>
      </c>
      <c r="H189" s="177">
        <v>10</v>
      </c>
      <c r="I189" s="178"/>
      <c r="J189" s="179">
        <f t="shared" si="40"/>
        <v>0</v>
      </c>
      <c r="K189" s="175" t="s">
        <v>19</v>
      </c>
      <c r="L189" s="37"/>
      <c r="M189" s="180" t="s">
        <v>19</v>
      </c>
      <c r="N189" s="181" t="s">
        <v>45</v>
      </c>
      <c r="O189" s="59"/>
      <c r="P189" s="182">
        <f t="shared" si="41"/>
        <v>0</v>
      </c>
      <c r="Q189" s="182">
        <v>0</v>
      </c>
      <c r="R189" s="182">
        <f t="shared" si="42"/>
        <v>0</v>
      </c>
      <c r="S189" s="182">
        <v>0</v>
      </c>
      <c r="T189" s="183">
        <f t="shared" si="43"/>
        <v>0</v>
      </c>
      <c r="AR189" s="16" t="s">
        <v>247</v>
      </c>
      <c r="AT189" s="16" t="s">
        <v>151</v>
      </c>
      <c r="AU189" s="16" t="s">
        <v>82</v>
      </c>
      <c r="AY189" s="16" t="s">
        <v>148</v>
      </c>
      <c r="BE189" s="184">
        <f t="shared" si="44"/>
        <v>0</v>
      </c>
      <c r="BF189" s="184">
        <f t="shared" si="45"/>
        <v>0</v>
      </c>
      <c r="BG189" s="184">
        <f t="shared" si="46"/>
        <v>0</v>
      </c>
      <c r="BH189" s="184">
        <f t="shared" si="47"/>
        <v>0</v>
      </c>
      <c r="BI189" s="184">
        <f t="shared" si="48"/>
        <v>0</v>
      </c>
      <c r="BJ189" s="16" t="s">
        <v>82</v>
      </c>
      <c r="BK189" s="184">
        <f t="shared" si="49"/>
        <v>0</v>
      </c>
      <c r="BL189" s="16" t="s">
        <v>247</v>
      </c>
      <c r="BM189" s="16" t="s">
        <v>1282</v>
      </c>
    </row>
    <row r="190" spans="2:65" s="1" customFormat="1" ht="16.5" customHeight="1">
      <c r="B190" s="33"/>
      <c r="C190" s="173" t="s">
        <v>762</v>
      </c>
      <c r="D190" s="173" t="s">
        <v>151</v>
      </c>
      <c r="E190" s="174" t="s">
        <v>2066</v>
      </c>
      <c r="F190" s="175" t="s">
        <v>2067</v>
      </c>
      <c r="G190" s="176" t="s">
        <v>399</v>
      </c>
      <c r="H190" s="177">
        <v>2</v>
      </c>
      <c r="I190" s="178"/>
      <c r="J190" s="179">
        <f t="shared" si="40"/>
        <v>0</v>
      </c>
      <c r="K190" s="175" t="s">
        <v>19</v>
      </c>
      <c r="L190" s="37"/>
      <c r="M190" s="180" t="s">
        <v>19</v>
      </c>
      <c r="N190" s="181" t="s">
        <v>45</v>
      </c>
      <c r="O190" s="59"/>
      <c r="P190" s="182">
        <f t="shared" si="41"/>
        <v>0</v>
      </c>
      <c r="Q190" s="182">
        <v>0</v>
      </c>
      <c r="R190" s="182">
        <f t="shared" si="42"/>
        <v>0</v>
      </c>
      <c r="S190" s="182">
        <v>0</v>
      </c>
      <c r="T190" s="183">
        <f t="shared" si="43"/>
        <v>0</v>
      </c>
      <c r="AR190" s="16" t="s">
        <v>247</v>
      </c>
      <c r="AT190" s="16" t="s">
        <v>151</v>
      </c>
      <c r="AU190" s="16" t="s">
        <v>82</v>
      </c>
      <c r="AY190" s="16" t="s">
        <v>148</v>
      </c>
      <c r="BE190" s="184">
        <f t="shared" si="44"/>
        <v>0</v>
      </c>
      <c r="BF190" s="184">
        <f t="shared" si="45"/>
        <v>0</v>
      </c>
      <c r="BG190" s="184">
        <f t="shared" si="46"/>
        <v>0</v>
      </c>
      <c r="BH190" s="184">
        <f t="shared" si="47"/>
        <v>0</v>
      </c>
      <c r="BI190" s="184">
        <f t="shared" si="48"/>
        <v>0</v>
      </c>
      <c r="BJ190" s="16" t="s">
        <v>82</v>
      </c>
      <c r="BK190" s="184">
        <f t="shared" si="49"/>
        <v>0</v>
      </c>
      <c r="BL190" s="16" t="s">
        <v>247</v>
      </c>
      <c r="BM190" s="16" t="s">
        <v>1292</v>
      </c>
    </row>
    <row r="191" spans="2:65" s="1" customFormat="1" ht="16.5" customHeight="1">
      <c r="B191" s="33"/>
      <c r="C191" s="173" t="s">
        <v>768</v>
      </c>
      <c r="D191" s="173" t="s">
        <v>151</v>
      </c>
      <c r="E191" s="174" t="s">
        <v>2068</v>
      </c>
      <c r="F191" s="175" t="s">
        <v>2069</v>
      </c>
      <c r="G191" s="176" t="s">
        <v>202</v>
      </c>
      <c r="H191" s="177">
        <v>80</v>
      </c>
      <c r="I191" s="178"/>
      <c r="J191" s="179">
        <f t="shared" si="40"/>
        <v>0</v>
      </c>
      <c r="K191" s="175" t="s">
        <v>19</v>
      </c>
      <c r="L191" s="37"/>
      <c r="M191" s="180" t="s">
        <v>19</v>
      </c>
      <c r="N191" s="181" t="s">
        <v>45</v>
      </c>
      <c r="O191" s="59"/>
      <c r="P191" s="182">
        <f t="shared" si="41"/>
        <v>0</v>
      </c>
      <c r="Q191" s="182">
        <v>0</v>
      </c>
      <c r="R191" s="182">
        <f t="shared" si="42"/>
        <v>0</v>
      </c>
      <c r="S191" s="182">
        <v>0</v>
      </c>
      <c r="T191" s="183">
        <f t="shared" si="43"/>
        <v>0</v>
      </c>
      <c r="AR191" s="16" t="s">
        <v>247</v>
      </c>
      <c r="AT191" s="16" t="s">
        <v>151</v>
      </c>
      <c r="AU191" s="16" t="s">
        <v>82</v>
      </c>
      <c r="AY191" s="16" t="s">
        <v>148</v>
      </c>
      <c r="BE191" s="184">
        <f t="shared" si="44"/>
        <v>0</v>
      </c>
      <c r="BF191" s="184">
        <f t="shared" si="45"/>
        <v>0</v>
      </c>
      <c r="BG191" s="184">
        <f t="shared" si="46"/>
        <v>0</v>
      </c>
      <c r="BH191" s="184">
        <f t="shared" si="47"/>
        <v>0</v>
      </c>
      <c r="BI191" s="184">
        <f t="shared" si="48"/>
        <v>0</v>
      </c>
      <c r="BJ191" s="16" t="s">
        <v>82</v>
      </c>
      <c r="BK191" s="184">
        <f t="shared" si="49"/>
        <v>0</v>
      </c>
      <c r="BL191" s="16" t="s">
        <v>247</v>
      </c>
      <c r="BM191" s="16" t="s">
        <v>1302</v>
      </c>
    </row>
    <row r="192" spans="2:65" s="1" customFormat="1" ht="16.5" customHeight="1">
      <c r="B192" s="33"/>
      <c r="C192" s="173" t="s">
        <v>774</v>
      </c>
      <c r="D192" s="173" t="s">
        <v>151</v>
      </c>
      <c r="E192" s="174" t="s">
        <v>2070</v>
      </c>
      <c r="F192" s="175" t="s">
        <v>2071</v>
      </c>
      <c r="G192" s="176" t="s">
        <v>399</v>
      </c>
      <c r="H192" s="177">
        <v>60</v>
      </c>
      <c r="I192" s="178"/>
      <c r="J192" s="179">
        <f t="shared" si="40"/>
        <v>0</v>
      </c>
      <c r="K192" s="175" t="s">
        <v>19</v>
      </c>
      <c r="L192" s="37"/>
      <c r="M192" s="180" t="s">
        <v>19</v>
      </c>
      <c r="N192" s="181" t="s">
        <v>45</v>
      </c>
      <c r="O192" s="59"/>
      <c r="P192" s="182">
        <f t="shared" si="41"/>
        <v>0</v>
      </c>
      <c r="Q192" s="182">
        <v>0</v>
      </c>
      <c r="R192" s="182">
        <f t="shared" si="42"/>
        <v>0</v>
      </c>
      <c r="S192" s="182">
        <v>0</v>
      </c>
      <c r="T192" s="183">
        <f t="shared" si="43"/>
        <v>0</v>
      </c>
      <c r="AR192" s="16" t="s">
        <v>247</v>
      </c>
      <c r="AT192" s="16" t="s">
        <v>151</v>
      </c>
      <c r="AU192" s="16" t="s">
        <v>82</v>
      </c>
      <c r="AY192" s="16" t="s">
        <v>148</v>
      </c>
      <c r="BE192" s="184">
        <f t="shared" si="44"/>
        <v>0</v>
      </c>
      <c r="BF192" s="184">
        <f t="shared" si="45"/>
        <v>0</v>
      </c>
      <c r="BG192" s="184">
        <f t="shared" si="46"/>
        <v>0</v>
      </c>
      <c r="BH192" s="184">
        <f t="shared" si="47"/>
        <v>0</v>
      </c>
      <c r="BI192" s="184">
        <f t="shared" si="48"/>
        <v>0</v>
      </c>
      <c r="BJ192" s="16" t="s">
        <v>82</v>
      </c>
      <c r="BK192" s="184">
        <f t="shared" si="49"/>
        <v>0</v>
      </c>
      <c r="BL192" s="16" t="s">
        <v>247</v>
      </c>
      <c r="BM192" s="16" t="s">
        <v>1310</v>
      </c>
    </row>
    <row r="193" spans="2:65" s="1" customFormat="1" ht="16.5" customHeight="1">
      <c r="B193" s="33"/>
      <c r="C193" s="173" t="s">
        <v>780</v>
      </c>
      <c r="D193" s="173" t="s">
        <v>151</v>
      </c>
      <c r="E193" s="174" t="s">
        <v>2072</v>
      </c>
      <c r="F193" s="175" t="s">
        <v>2073</v>
      </c>
      <c r="G193" s="176" t="s">
        <v>1872</v>
      </c>
      <c r="H193" s="177">
        <v>32</v>
      </c>
      <c r="I193" s="178"/>
      <c r="J193" s="179">
        <f t="shared" si="40"/>
        <v>0</v>
      </c>
      <c r="K193" s="175" t="s">
        <v>19</v>
      </c>
      <c r="L193" s="37"/>
      <c r="M193" s="180" t="s">
        <v>19</v>
      </c>
      <c r="N193" s="181" t="s">
        <v>45</v>
      </c>
      <c r="O193" s="59"/>
      <c r="P193" s="182">
        <f t="shared" si="41"/>
        <v>0</v>
      </c>
      <c r="Q193" s="182">
        <v>0</v>
      </c>
      <c r="R193" s="182">
        <f t="shared" si="42"/>
        <v>0</v>
      </c>
      <c r="S193" s="182">
        <v>0</v>
      </c>
      <c r="T193" s="183">
        <f t="shared" si="43"/>
        <v>0</v>
      </c>
      <c r="AR193" s="16" t="s">
        <v>247</v>
      </c>
      <c r="AT193" s="16" t="s">
        <v>151</v>
      </c>
      <c r="AU193" s="16" t="s">
        <v>82</v>
      </c>
      <c r="AY193" s="16" t="s">
        <v>148</v>
      </c>
      <c r="BE193" s="184">
        <f t="shared" si="44"/>
        <v>0</v>
      </c>
      <c r="BF193" s="184">
        <f t="shared" si="45"/>
        <v>0</v>
      </c>
      <c r="BG193" s="184">
        <f t="shared" si="46"/>
        <v>0</v>
      </c>
      <c r="BH193" s="184">
        <f t="shared" si="47"/>
        <v>0</v>
      </c>
      <c r="BI193" s="184">
        <f t="shared" si="48"/>
        <v>0</v>
      </c>
      <c r="BJ193" s="16" t="s">
        <v>82</v>
      </c>
      <c r="BK193" s="184">
        <f t="shared" si="49"/>
        <v>0</v>
      </c>
      <c r="BL193" s="16" t="s">
        <v>247</v>
      </c>
      <c r="BM193" s="16" t="s">
        <v>1334</v>
      </c>
    </row>
    <row r="194" spans="2:65" s="1" customFormat="1" ht="16.5" customHeight="1">
      <c r="B194" s="33"/>
      <c r="C194" s="173" t="s">
        <v>786</v>
      </c>
      <c r="D194" s="173" t="s">
        <v>151</v>
      </c>
      <c r="E194" s="174" t="s">
        <v>2074</v>
      </c>
      <c r="F194" s="175" t="s">
        <v>2075</v>
      </c>
      <c r="G194" s="176" t="s">
        <v>399</v>
      </c>
      <c r="H194" s="177">
        <v>60</v>
      </c>
      <c r="I194" s="178"/>
      <c r="J194" s="179">
        <f t="shared" si="40"/>
        <v>0</v>
      </c>
      <c r="K194" s="175" t="s">
        <v>19</v>
      </c>
      <c r="L194" s="37"/>
      <c r="M194" s="180" t="s">
        <v>19</v>
      </c>
      <c r="N194" s="181" t="s">
        <v>45</v>
      </c>
      <c r="O194" s="59"/>
      <c r="P194" s="182">
        <f t="shared" si="41"/>
        <v>0</v>
      </c>
      <c r="Q194" s="182">
        <v>0</v>
      </c>
      <c r="R194" s="182">
        <f t="shared" si="42"/>
        <v>0</v>
      </c>
      <c r="S194" s="182">
        <v>0</v>
      </c>
      <c r="T194" s="183">
        <f t="shared" si="43"/>
        <v>0</v>
      </c>
      <c r="AR194" s="16" t="s">
        <v>247</v>
      </c>
      <c r="AT194" s="16" t="s">
        <v>151</v>
      </c>
      <c r="AU194" s="16" t="s">
        <v>82</v>
      </c>
      <c r="AY194" s="16" t="s">
        <v>148</v>
      </c>
      <c r="BE194" s="184">
        <f t="shared" si="44"/>
        <v>0</v>
      </c>
      <c r="BF194" s="184">
        <f t="shared" si="45"/>
        <v>0</v>
      </c>
      <c r="BG194" s="184">
        <f t="shared" si="46"/>
        <v>0</v>
      </c>
      <c r="BH194" s="184">
        <f t="shared" si="47"/>
        <v>0</v>
      </c>
      <c r="BI194" s="184">
        <f t="shared" si="48"/>
        <v>0</v>
      </c>
      <c r="BJ194" s="16" t="s">
        <v>82</v>
      </c>
      <c r="BK194" s="184">
        <f t="shared" si="49"/>
        <v>0</v>
      </c>
      <c r="BL194" s="16" t="s">
        <v>247</v>
      </c>
      <c r="BM194" s="16" t="s">
        <v>1346</v>
      </c>
    </row>
    <row r="195" spans="2:65" s="1" customFormat="1" ht="16.5" customHeight="1">
      <c r="B195" s="33"/>
      <c r="C195" s="173" t="s">
        <v>791</v>
      </c>
      <c r="D195" s="173" t="s">
        <v>151</v>
      </c>
      <c r="E195" s="174" t="s">
        <v>2076</v>
      </c>
      <c r="F195" s="175" t="s">
        <v>2077</v>
      </c>
      <c r="G195" s="176" t="s">
        <v>202</v>
      </c>
      <c r="H195" s="177">
        <v>54</v>
      </c>
      <c r="I195" s="178"/>
      <c r="J195" s="179">
        <f t="shared" si="40"/>
        <v>0</v>
      </c>
      <c r="K195" s="175" t="s">
        <v>19</v>
      </c>
      <c r="L195" s="37"/>
      <c r="M195" s="180" t="s">
        <v>19</v>
      </c>
      <c r="N195" s="181" t="s">
        <v>45</v>
      </c>
      <c r="O195" s="59"/>
      <c r="P195" s="182">
        <f t="shared" si="41"/>
        <v>0</v>
      </c>
      <c r="Q195" s="182">
        <v>0</v>
      </c>
      <c r="R195" s="182">
        <f t="shared" si="42"/>
        <v>0</v>
      </c>
      <c r="S195" s="182">
        <v>0</v>
      </c>
      <c r="T195" s="183">
        <f t="shared" si="43"/>
        <v>0</v>
      </c>
      <c r="AR195" s="16" t="s">
        <v>247</v>
      </c>
      <c r="AT195" s="16" t="s">
        <v>151</v>
      </c>
      <c r="AU195" s="16" t="s">
        <v>82</v>
      </c>
      <c r="AY195" s="16" t="s">
        <v>148</v>
      </c>
      <c r="BE195" s="184">
        <f t="shared" si="44"/>
        <v>0</v>
      </c>
      <c r="BF195" s="184">
        <f t="shared" si="45"/>
        <v>0</v>
      </c>
      <c r="BG195" s="184">
        <f t="shared" si="46"/>
        <v>0</v>
      </c>
      <c r="BH195" s="184">
        <f t="shared" si="47"/>
        <v>0</v>
      </c>
      <c r="BI195" s="184">
        <f t="shared" si="48"/>
        <v>0</v>
      </c>
      <c r="BJ195" s="16" t="s">
        <v>82</v>
      </c>
      <c r="BK195" s="184">
        <f t="shared" si="49"/>
        <v>0</v>
      </c>
      <c r="BL195" s="16" t="s">
        <v>247</v>
      </c>
      <c r="BM195" s="16" t="s">
        <v>1355</v>
      </c>
    </row>
    <row r="196" spans="2:65" s="1" customFormat="1" ht="16.5" customHeight="1">
      <c r="B196" s="33"/>
      <c r="C196" s="173" t="s">
        <v>799</v>
      </c>
      <c r="D196" s="173" t="s">
        <v>151</v>
      </c>
      <c r="E196" s="174" t="s">
        <v>2078</v>
      </c>
      <c r="F196" s="175" t="s">
        <v>2079</v>
      </c>
      <c r="G196" s="176" t="s">
        <v>202</v>
      </c>
      <c r="H196" s="177">
        <v>40</v>
      </c>
      <c r="I196" s="178"/>
      <c r="J196" s="179">
        <f t="shared" si="40"/>
        <v>0</v>
      </c>
      <c r="K196" s="175" t="s">
        <v>19</v>
      </c>
      <c r="L196" s="37"/>
      <c r="M196" s="180" t="s">
        <v>19</v>
      </c>
      <c r="N196" s="181" t="s">
        <v>45</v>
      </c>
      <c r="O196" s="59"/>
      <c r="P196" s="182">
        <f t="shared" si="41"/>
        <v>0</v>
      </c>
      <c r="Q196" s="182">
        <v>0</v>
      </c>
      <c r="R196" s="182">
        <f t="shared" si="42"/>
        <v>0</v>
      </c>
      <c r="S196" s="182">
        <v>0</v>
      </c>
      <c r="T196" s="183">
        <f t="shared" si="43"/>
        <v>0</v>
      </c>
      <c r="AR196" s="16" t="s">
        <v>247</v>
      </c>
      <c r="AT196" s="16" t="s">
        <v>151</v>
      </c>
      <c r="AU196" s="16" t="s">
        <v>82</v>
      </c>
      <c r="AY196" s="16" t="s">
        <v>148</v>
      </c>
      <c r="BE196" s="184">
        <f t="shared" si="44"/>
        <v>0</v>
      </c>
      <c r="BF196" s="184">
        <f t="shared" si="45"/>
        <v>0</v>
      </c>
      <c r="BG196" s="184">
        <f t="shared" si="46"/>
        <v>0</v>
      </c>
      <c r="BH196" s="184">
        <f t="shared" si="47"/>
        <v>0</v>
      </c>
      <c r="BI196" s="184">
        <f t="shared" si="48"/>
        <v>0</v>
      </c>
      <c r="BJ196" s="16" t="s">
        <v>82</v>
      </c>
      <c r="BK196" s="184">
        <f t="shared" si="49"/>
        <v>0</v>
      </c>
      <c r="BL196" s="16" t="s">
        <v>247</v>
      </c>
      <c r="BM196" s="16" t="s">
        <v>1368</v>
      </c>
    </row>
    <row r="197" spans="2:65" s="1" customFormat="1" ht="16.5" customHeight="1">
      <c r="B197" s="33"/>
      <c r="C197" s="173" t="s">
        <v>806</v>
      </c>
      <c r="D197" s="173" t="s">
        <v>151</v>
      </c>
      <c r="E197" s="174" t="s">
        <v>2080</v>
      </c>
      <c r="F197" s="175" t="s">
        <v>2081</v>
      </c>
      <c r="G197" s="176" t="s">
        <v>202</v>
      </c>
      <c r="H197" s="177">
        <v>56</v>
      </c>
      <c r="I197" s="178"/>
      <c r="J197" s="179">
        <f t="shared" si="40"/>
        <v>0</v>
      </c>
      <c r="K197" s="175" t="s">
        <v>19</v>
      </c>
      <c r="L197" s="37"/>
      <c r="M197" s="180" t="s">
        <v>19</v>
      </c>
      <c r="N197" s="181" t="s">
        <v>45</v>
      </c>
      <c r="O197" s="59"/>
      <c r="P197" s="182">
        <f t="shared" si="41"/>
        <v>0</v>
      </c>
      <c r="Q197" s="182">
        <v>0</v>
      </c>
      <c r="R197" s="182">
        <f t="shared" si="42"/>
        <v>0</v>
      </c>
      <c r="S197" s="182">
        <v>0</v>
      </c>
      <c r="T197" s="183">
        <f t="shared" si="43"/>
        <v>0</v>
      </c>
      <c r="AR197" s="16" t="s">
        <v>247</v>
      </c>
      <c r="AT197" s="16" t="s">
        <v>151</v>
      </c>
      <c r="AU197" s="16" t="s">
        <v>82</v>
      </c>
      <c r="AY197" s="16" t="s">
        <v>148</v>
      </c>
      <c r="BE197" s="184">
        <f t="shared" si="44"/>
        <v>0</v>
      </c>
      <c r="BF197" s="184">
        <f t="shared" si="45"/>
        <v>0</v>
      </c>
      <c r="BG197" s="184">
        <f t="shared" si="46"/>
        <v>0</v>
      </c>
      <c r="BH197" s="184">
        <f t="shared" si="47"/>
        <v>0</v>
      </c>
      <c r="BI197" s="184">
        <f t="shared" si="48"/>
        <v>0</v>
      </c>
      <c r="BJ197" s="16" t="s">
        <v>82</v>
      </c>
      <c r="BK197" s="184">
        <f t="shared" si="49"/>
        <v>0</v>
      </c>
      <c r="BL197" s="16" t="s">
        <v>247</v>
      </c>
      <c r="BM197" s="16" t="s">
        <v>1379</v>
      </c>
    </row>
    <row r="198" spans="2:65" s="1" customFormat="1" ht="16.5" customHeight="1">
      <c r="B198" s="33"/>
      <c r="C198" s="173" t="s">
        <v>813</v>
      </c>
      <c r="D198" s="173" t="s">
        <v>151</v>
      </c>
      <c r="E198" s="174" t="s">
        <v>2082</v>
      </c>
      <c r="F198" s="175" t="s">
        <v>2083</v>
      </c>
      <c r="G198" s="176" t="s">
        <v>399</v>
      </c>
      <c r="H198" s="177">
        <v>10</v>
      </c>
      <c r="I198" s="178"/>
      <c r="J198" s="179">
        <f t="shared" si="40"/>
        <v>0</v>
      </c>
      <c r="K198" s="175" t="s">
        <v>19</v>
      </c>
      <c r="L198" s="37"/>
      <c r="M198" s="180" t="s">
        <v>19</v>
      </c>
      <c r="N198" s="181" t="s">
        <v>45</v>
      </c>
      <c r="O198" s="59"/>
      <c r="P198" s="182">
        <f t="shared" si="41"/>
        <v>0</v>
      </c>
      <c r="Q198" s="182">
        <v>0</v>
      </c>
      <c r="R198" s="182">
        <f t="shared" si="42"/>
        <v>0</v>
      </c>
      <c r="S198" s="182">
        <v>0</v>
      </c>
      <c r="T198" s="183">
        <f t="shared" si="43"/>
        <v>0</v>
      </c>
      <c r="AR198" s="16" t="s">
        <v>247</v>
      </c>
      <c r="AT198" s="16" t="s">
        <v>151</v>
      </c>
      <c r="AU198" s="16" t="s">
        <v>82</v>
      </c>
      <c r="AY198" s="16" t="s">
        <v>148</v>
      </c>
      <c r="BE198" s="184">
        <f t="shared" si="44"/>
        <v>0</v>
      </c>
      <c r="BF198" s="184">
        <f t="shared" si="45"/>
        <v>0</v>
      </c>
      <c r="BG198" s="184">
        <f t="shared" si="46"/>
        <v>0</v>
      </c>
      <c r="BH198" s="184">
        <f t="shared" si="47"/>
        <v>0</v>
      </c>
      <c r="BI198" s="184">
        <f t="shared" si="48"/>
        <v>0</v>
      </c>
      <c r="BJ198" s="16" t="s">
        <v>82</v>
      </c>
      <c r="BK198" s="184">
        <f t="shared" si="49"/>
        <v>0</v>
      </c>
      <c r="BL198" s="16" t="s">
        <v>247</v>
      </c>
      <c r="BM198" s="16" t="s">
        <v>1392</v>
      </c>
    </row>
    <row r="199" spans="2:65" s="1" customFormat="1" ht="16.5" customHeight="1">
      <c r="B199" s="33"/>
      <c r="C199" s="173" t="s">
        <v>820</v>
      </c>
      <c r="D199" s="173" t="s">
        <v>151</v>
      </c>
      <c r="E199" s="174" t="s">
        <v>2084</v>
      </c>
      <c r="F199" s="175" t="s">
        <v>2085</v>
      </c>
      <c r="G199" s="176" t="s">
        <v>399</v>
      </c>
      <c r="H199" s="177">
        <v>1</v>
      </c>
      <c r="I199" s="178"/>
      <c r="J199" s="179">
        <f t="shared" si="40"/>
        <v>0</v>
      </c>
      <c r="K199" s="175" t="s">
        <v>19</v>
      </c>
      <c r="L199" s="37"/>
      <c r="M199" s="180" t="s">
        <v>19</v>
      </c>
      <c r="N199" s="181" t="s">
        <v>45</v>
      </c>
      <c r="O199" s="59"/>
      <c r="P199" s="182">
        <f t="shared" si="41"/>
        <v>0</v>
      </c>
      <c r="Q199" s="182">
        <v>0</v>
      </c>
      <c r="R199" s="182">
        <f t="shared" si="42"/>
        <v>0</v>
      </c>
      <c r="S199" s="182">
        <v>0</v>
      </c>
      <c r="T199" s="183">
        <f t="shared" si="43"/>
        <v>0</v>
      </c>
      <c r="AR199" s="16" t="s">
        <v>247</v>
      </c>
      <c r="AT199" s="16" t="s">
        <v>151</v>
      </c>
      <c r="AU199" s="16" t="s">
        <v>82</v>
      </c>
      <c r="AY199" s="16" t="s">
        <v>148</v>
      </c>
      <c r="BE199" s="184">
        <f t="shared" si="44"/>
        <v>0</v>
      </c>
      <c r="BF199" s="184">
        <f t="shared" si="45"/>
        <v>0</v>
      </c>
      <c r="BG199" s="184">
        <f t="shared" si="46"/>
        <v>0</v>
      </c>
      <c r="BH199" s="184">
        <f t="shared" si="47"/>
        <v>0</v>
      </c>
      <c r="BI199" s="184">
        <f t="shared" si="48"/>
        <v>0</v>
      </c>
      <c r="BJ199" s="16" t="s">
        <v>82</v>
      </c>
      <c r="BK199" s="184">
        <f t="shared" si="49"/>
        <v>0</v>
      </c>
      <c r="BL199" s="16" t="s">
        <v>247</v>
      </c>
      <c r="BM199" s="16" t="s">
        <v>1404</v>
      </c>
    </row>
    <row r="200" spans="2:65" s="1" customFormat="1" ht="16.5" customHeight="1">
      <c r="B200" s="33"/>
      <c r="C200" s="173" t="s">
        <v>829</v>
      </c>
      <c r="D200" s="173" t="s">
        <v>151</v>
      </c>
      <c r="E200" s="174" t="s">
        <v>2086</v>
      </c>
      <c r="F200" s="175" t="s">
        <v>2087</v>
      </c>
      <c r="G200" s="176" t="s">
        <v>202</v>
      </c>
      <c r="H200" s="177">
        <v>160</v>
      </c>
      <c r="I200" s="178"/>
      <c r="J200" s="179">
        <f t="shared" si="40"/>
        <v>0</v>
      </c>
      <c r="K200" s="175" t="s">
        <v>19</v>
      </c>
      <c r="L200" s="37"/>
      <c r="M200" s="180" t="s">
        <v>19</v>
      </c>
      <c r="N200" s="181" t="s">
        <v>45</v>
      </c>
      <c r="O200" s="59"/>
      <c r="P200" s="182">
        <f t="shared" si="41"/>
        <v>0</v>
      </c>
      <c r="Q200" s="182">
        <v>0</v>
      </c>
      <c r="R200" s="182">
        <f t="shared" si="42"/>
        <v>0</v>
      </c>
      <c r="S200" s="182">
        <v>0</v>
      </c>
      <c r="T200" s="183">
        <f t="shared" si="43"/>
        <v>0</v>
      </c>
      <c r="AR200" s="16" t="s">
        <v>247</v>
      </c>
      <c r="AT200" s="16" t="s">
        <v>151</v>
      </c>
      <c r="AU200" s="16" t="s">
        <v>82</v>
      </c>
      <c r="AY200" s="16" t="s">
        <v>148</v>
      </c>
      <c r="BE200" s="184">
        <f t="shared" si="44"/>
        <v>0</v>
      </c>
      <c r="BF200" s="184">
        <f t="shared" si="45"/>
        <v>0</v>
      </c>
      <c r="BG200" s="184">
        <f t="shared" si="46"/>
        <v>0</v>
      </c>
      <c r="BH200" s="184">
        <f t="shared" si="47"/>
        <v>0</v>
      </c>
      <c r="BI200" s="184">
        <f t="shared" si="48"/>
        <v>0</v>
      </c>
      <c r="BJ200" s="16" t="s">
        <v>82</v>
      </c>
      <c r="BK200" s="184">
        <f t="shared" si="49"/>
        <v>0</v>
      </c>
      <c r="BL200" s="16" t="s">
        <v>247</v>
      </c>
      <c r="BM200" s="16" t="s">
        <v>1415</v>
      </c>
    </row>
    <row r="201" spans="2:65" s="1" customFormat="1" ht="16.5" customHeight="1">
      <c r="B201" s="33"/>
      <c r="C201" s="173" t="s">
        <v>834</v>
      </c>
      <c r="D201" s="173" t="s">
        <v>151</v>
      </c>
      <c r="E201" s="174" t="s">
        <v>2088</v>
      </c>
      <c r="F201" s="175" t="s">
        <v>2089</v>
      </c>
      <c r="G201" s="176" t="s">
        <v>202</v>
      </c>
      <c r="H201" s="177">
        <v>160</v>
      </c>
      <c r="I201" s="178"/>
      <c r="J201" s="179">
        <f t="shared" si="40"/>
        <v>0</v>
      </c>
      <c r="K201" s="175" t="s">
        <v>19</v>
      </c>
      <c r="L201" s="37"/>
      <c r="M201" s="180" t="s">
        <v>19</v>
      </c>
      <c r="N201" s="181" t="s">
        <v>45</v>
      </c>
      <c r="O201" s="59"/>
      <c r="P201" s="182">
        <f t="shared" si="41"/>
        <v>0</v>
      </c>
      <c r="Q201" s="182">
        <v>0</v>
      </c>
      <c r="R201" s="182">
        <f t="shared" si="42"/>
        <v>0</v>
      </c>
      <c r="S201" s="182">
        <v>0</v>
      </c>
      <c r="T201" s="183">
        <f t="shared" si="43"/>
        <v>0</v>
      </c>
      <c r="AR201" s="16" t="s">
        <v>247</v>
      </c>
      <c r="AT201" s="16" t="s">
        <v>151</v>
      </c>
      <c r="AU201" s="16" t="s">
        <v>82</v>
      </c>
      <c r="AY201" s="16" t="s">
        <v>148</v>
      </c>
      <c r="BE201" s="184">
        <f t="shared" si="44"/>
        <v>0</v>
      </c>
      <c r="BF201" s="184">
        <f t="shared" si="45"/>
        <v>0</v>
      </c>
      <c r="BG201" s="184">
        <f t="shared" si="46"/>
        <v>0</v>
      </c>
      <c r="BH201" s="184">
        <f t="shared" si="47"/>
        <v>0</v>
      </c>
      <c r="BI201" s="184">
        <f t="shared" si="48"/>
        <v>0</v>
      </c>
      <c r="BJ201" s="16" t="s">
        <v>82</v>
      </c>
      <c r="BK201" s="184">
        <f t="shared" si="49"/>
        <v>0</v>
      </c>
      <c r="BL201" s="16" t="s">
        <v>247</v>
      </c>
      <c r="BM201" s="16" t="s">
        <v>1424</v>
      </c>
    </row>
    <row r="202" spans="2:65" s="1" customFormat="1" ht="16.5" customHeight="1">
      <c r="B202" s="33"/>
      <c r="C202" s="173" t="s">
        <v>841</v>
      </c>
      <c r="D202" s="173" t="s">
        <v>151</v>
      </c>
      <c r="E202" s="174" t="s">
        <v>2090</v>
      </c>
      <c r="F202" s="175" t="s">
        <v>2091</v>
      </c>
      <c r="G202" s="176" t="s">
        <v>809</v>
      </c>
      <c r="H202" s="177">
        <v>20</v>
      </c>
      <c r="I202" s="178"/>
      <c r="J202" s="179">
        <f t="shared" si="40"/>
        <v>0</v>
      </c>
      <c r="K202" s="175" t="s">
        <v>19</v>
      </c>
      <c r="L202" s="37"/>
      <c r="M202" s="180" t="s">
        <v>19</v>
      </c>
      <c r="N202" s="181" t="s">
        <v>45</v>
      </c>
      <c r="O202" s="59"/>
      <c r="P202" s="182">
        <f t="shared" si="41"/>
        <v>0</v>
      </c>
      <c r="Q202" s="182">
        <v>0</v>
      </c>
      <c r="R202" s="182">
        <f t="shared" si="42"/>
        <v>0</v>
      </c>
      <c r="S202" s="182">
        <v>0</v>
      </c>
      <c r="T202" s="183">
        <f t="shared" si="43"/>
        <v>0</v>
      </c>
      <c r="AR202" s="16" t="s">
        <v>247</v>
      </c>
      <c r="AT202" s="16" t="s">
        <v>151</v>
      </c>
      <c r="AU202" s="16" t="s">
        <v>82</v>
      </c>
      <c r="AY202" s="16" t="s">
        <v>148</v>
      </c>
      <c r="BE202" s="184">
        <f t="shared" si="44"/>
        <v>0</v>
      </c>
      <c r="BF202" s="184">
        <f t="shared" si="45"/>
        <v>0</v>
      </c>
      <c r="BG202" s="184">
        <f t="shared" si="46"/>
        <v>0</v>
      </c>
      <c r="BH202" s="184">
        <f t="shared" si="47"/>
        <v>0</v>
      </c>
      <c r="BI202" s="184">
        <f t="shared" si="48"/>
        <v>0</v>
      </c>
      <c r="BJ202" s="16" t="s">
        <v>82</v>
      </c>
      <c r="BK202" s="184">
        <f t="shared" si="49"/>
        <v>0</v>
      </c>
      <c r="BL202" s="16" t="s">
        <v>247</v>
      </c>
      <c r="BM202" s="16" t="s">
        <v>1437</v>
      </c>
    </row>
    <row r="203" spans="2:65" s="1" customFormat="1" ht="16.5" customHeight="1">
      <c r="B203" s="33"/>
      <c r="C203" s="173" t="s">
        <v>848</v>
      </c>
      <c r="D203" s="173" t="s">
        <v>151</v>
      </c>
      <c r="E203" s="174" t="s">
        <v>2092</v>
      </c>
      <c r="F203" s="175" t="s">
        <v>1982</v>
      </c>
      <c r="G203" s="176" t="s">
        <v>1872</v>
      </c>
      <c r="H203" s="177">
        <v>1</v>
      </c>
      <c r="I203" s="178"/>
      <c r="J203" s="179">
        <f t="shared" si="40"/>
        <v>0</v>
      </c>
      <c r="K203" s="175" t="s">
        <v>19</v>
      </c>
      <c r="L203" s="37"/>
      <c r="M203" s="180" t="s">
        <v>19</v>
      </c>
      <c r="N203" s="181" t="s">
        <v>45</v>
      </c>
      <c r="O203" s="59"/>
      <c r="P203" s="182">
        <f t="shared" si="41"/>
        <v>0</v>
      </c>
      <c r="Q203" s="182">
        <v>0</v>
      </c>
      <c r="R203" s="182">
        <f t="shared" si="42"/>
        <v>0</v>
      </c>
      <c r="S203" s="182">
        <v>0</v>
      </c>
      <c r="T203" s="183">
        <f t="shared" si="43"/>
        <v>0</v>
      </c>
      <c r="AR203" s="16" t="s">
        <v>247</v>
      </c>
      <c r="AT203" s="16" t="s">
        <v>151</v>
      </c>
      <c r="AU203" s="16" t="s">
        <v>82</v>
      </c>
      <c r="AY203" s="16" t="s">
        <v>148</v>
      </c>
      <c r="BE203" s="184">
        <f t="shared" si="44"/>
        <v>0</v>
      </c>
      <c r="BF203" s="184">
        <f t="shared" si="45"/>
        <v>0</v>
      </c>
      <c r="BG203" s="184">
        <f t="shared" si="46"/>
        <v>0</v>
      </c>
      <c r="BH203" s="184">
        <f t="shared" si="47"/>
        <v>0</v>
      </c>
      <c r="BI203" s="184">
        <f t="shared" si="48"/>
        <v>0</v>
      </c>
      <c r="BJ203" s="16" t="s">
        <v>82</v>
      </c>
      <c r="BK203" s="184">
        <f t="shared" si="49"/>
        <v>0</v>
      </c>
      <c r="BL203" s="16" t="s">
        <v>247</v>
      </c>
      <c r="BM203" s="16" t="s">
        <v>1448</v>
      </c>
    </row>
    <row r="204" spans="2:65" s="1" customFormat="1" ht="16.5" customHeight="1">
      <c r="B204" s="33"/>
      <c r="C204" s="173" t="s">
        <v>855</v>
      </c>
      <c r="D204" s="173" t="s">
        <v>151</v>
      </c>
      <c r="E204" s="174" t="s">
        <v>2093</v>
      </c>
      <c r="F204" s="175" t="s">
        <v>2094</v>
      </c>
      <c r="G204" s="176" t="s">
        <v>179</v>
      </c>
      <c r="H204" s="177">
        <v>20</v>
      </c>
      <c r="I204" s="178"/>
      <c r="J204" s="179">
        <f t="shared" si="40"/>
        <v>0</v>
      </c>
      <c r="K204" s="175" t="s">
        <v>19</v>
      </c>
      <c r="L204" s="37"/>
      <c r="M204" s="180" t="s">
        <v>19</v>
      </c>
      <c r="N204" s="181" t="s">
        <v>45</v>
      </c>
      <c r="O204" s="59"/>
      <c r="P204" s="182">
        <f t="shared" si="41"/>
        <v>0</v>
      </c>
      <c r="Q204" s="182">
        <v>0</v>
      </c>
      <c r="R204" s="182">
        <f t="shared" si="42"/>
        <v>0</v>
      </c>
      <c r="S204" s="182">
        <v>0</v>
      </c>
      <c r="T204" s="183">
        <f t="shared" si="43"/>
        <v>0</v>
      </c>
      <c r="AR204" s="16" t="s">
        <v>247</v>
      </c>
      <c r="AT204" s="16" t="s">
        <v>151</v>
      </c>
      <c r="AU204" s="16" t="s">
        <v>82</v>
      </c>
      <c r="AY204" s="16" t="s">
        <v>148</v>
      </c>
      <c r="BE204" s="184">
        <f t="shared" si="44"/>
        <v>0</v>
      </c>
      <c r="BF204" s="184">
        <f t="shared" si="45"/>
        <v>0</v>
      </c>
      <c r="BG204" s="184">
        <f t="shared" si="46"/>
        <v>0</v>
      </c>
      <c r="BH204" s="184">
        <f t="shared" si="47"/>
        <v>0</v>
      </c>
      <c r="BI204" s="184">
        <f t="shared" si="48"/>
        <v>0</v>
      </c>
      <c r="BJ204" s="16" t="s">
        <v>82</v>
      </c>
      <c r="BK204" s="184">
        <f t="shared" si="49"/>
        <v>0</v>
      </c>
      <c r="BL204" s="16" t="s">
        <v>247</v>
      </c>
      <c r="BM204" s="16" t="s">
        <v>1322</v>
      </c>
    </row>
    <row r="205" spans="2:65" s="1" customFormat="1" ht="16.5" customHeight="1">
      <c r="B205" s="33"/>
      <c r="C205" s="173" t="s">
        <v>860</v>
      </c>
      <c r="D205" s="173" t="s">
        <v>151</v>
      </c>
      <c r="E205" s="174" t="s">
        <v>2095</v>
      </c>
      <c r="F205" s="175" t="s">
        <v>2096</v>
      </c>
      <c r="G205" s="176" t="s">
        <v>1872</v>
      </c>
      <c r="H205" s="177">
        <v>1</v>
      </c>
      <c r="I205" s="178"/>
      <c r="J205" s="179">
        <f t="shared" si="40"/>
        <v>0</v>
      </c>
      <c r="K205" s="175" t="s">
        <v>19</v>
      </c>
      <c r="L205" s="37"/>
      <c r="M205" s="180" t="s">
        <v>19</v>
      </c>
      <c r="N205" s="181" t="s">
        <v>45</v>
      </c>
      <c r="O205" s="59"/>
      <c r="P205" s="182">
        <f t="shared" si="41"/>
        <v>0</v>
      </c>
      <c r="Q205" s="182">
        <v>0</v>
      </c>
      <c r="R205" s="182">
        <f t="shared" si="42"/>
        <v>0</v>
      </c>
      <c r="S205" s="182">
        <v>0</v>
      </c>
      <c r="T205" s="183">
        <f t="shared" si="43"/>
        <v>0</v>
      </c>
      <c r="AR205" s="16" t="s">
        <v>247</v>
      </c>
      <c r="AT205" s="16" t="s">
        <v>151</v>
      </c>
      <c r="AU205" s="16" t="s">
        <v>82</v>
      </c>
      <c r="AY205" s="16" t="s">
        <v>148</v>
      </c>
      <c r="BE205" s="184">
        <f t="shared" si="44"/>
        <v>0</v>
      </c>
      <c r="BF205" s="184">
        <f t="shared" si="45"/>
        <v>0</v>
      </c>
      <c r="BG205" s="184">
        <f t="shared" si="46"/>
        <v>0</v>
      </c>
      <c r="BH205" s="184">
        <f t="shared" si="47"/>
        <v>0</v>
      </c>
      <c r="BI205" s="184">
        <f t="shared" si="48"/>
        <v>0</v>
      </c>
      <c r="BJ205" s="16" t="s">
        <v>82</v>
      </c>
      <c r="BK205" s="184">
        <f t="shared" si="49"/>
        <v>0</v>
      </c>
      <c r="BL205" s="16" t="s">
        <v>247</v>
      </c>
      <c r="BM205" s="16" t="s">
        <v>1466</v>
      </c>
    </row>
    <row r="206" spans="2:65" s="1" customFormat="1" ht="16.5" customHeight="1">
      <c r="B206" s="33"/>
      <c r="C206" s="173" t="s">
        <v>864</v>
      </c>
      <c r="D206" s="173" t="s">
        <v>151</v>
      </c>
      <c r="E206" s="174" t="s">
        <v>2097</v>
      </c>
      <c r="F206" s="175" t="s">
        <v>2098</v>
      </c>
      <c r="G206" s="176" t="s">
        <v>1872</v>
      </c>
      <c r="H206" s="177">
        <v>2</v>
      </c>
      <c r="I206" s="178"/>
      <c r="J206" s="179">
        <f t="shared" si="40"/>
        <v>0</v>
      </c>
      <c r="K206" s="175" t="s">
        <v>19</v>
      </c>
      <c r="L206" s="37"/>
      <c r="M206" s="180" t="s">
        <v>19</v>
      </c>
      <c r="N206" s="181" t="s">
        <v>45</v>
      </c>
      <c r="O206" s="59"/>
      <c r="P206" s="182">
        <f t="shared" si="41"/>
        <v>0</v>
      </c>
      <c r="Q206" s="182">
        <v>0</v>
      </c>
      <c r="R206" s="182">
        <f t="shared" si="42"/>
        <v>0</v>
      </c>
      <c r="S206" s="182">
        <v>0</v>
      </c>
      <c r="T206" s="183">
        <f t="shared" si="43"/>
        <v>0</v>
      </c>
      <c r="AR206" s="16" t="s">
        <v>247</v>
      </c>
      <c r="AT206" s="16" t="s">
        <v>151</v>
      </c>
      <c r="AU206" s="16" t="s">
        <v>82</v>
      </c>
      <c r="AY206" s="16" t="s">
        <v>148</v>
      </c>
      <c r="BE206" s="184">
        <f t="shared" si="44"/>
        <v>0</v>
      </c>
      <c r="BF206" s="184">
        <f t="shared" si="45"/>
        <v>0</v>
      </c>
      <c r="BG206" s="184">
        <f t="shared" si="46"/>
        <v>0</v>
      </c>
      <c r="BH206" s="184">
        <f t="shared" si="47"/>
        <v>0</v>
      </c>
      <c r="BI206" s="184">
        <f t="shared" si="48"/>
        <v>0</v>
      </c>
      <c r="BJ206" s="16" t="s">
        <v>82</v>
      </c>
      <c r="BK206" s="184">
        <f t="shared" si="49"/>
        <v>0</v>
      </c>
      <c r="BL206" s="16" t="s">
        <v>247</v>
      </c>
      <c r="BM206" s="16" t="s">
        <v>1476</v>
      </c>
    </row>
    <row r="207" spans="2:65" s="1" customFormat="1" ht="16.5" customHeight="1">
      <c r="B207" s="33"/>
      <c r="C207" s="173" t="s">
        <v>869</v>
      </c>
      <c r="D207" s="173" t="s">
        <v>151</v>
      </c>
      <c r="E207" s="174" t="s">
        <v>2099</v>
      </c>
      <c r="F207" s="175" t="s">
        <v>2100</v>
      </c>
      <c r="G207" s="176" t="s">
        <v>1872</v>
      </c>
      <c r="H207" s="177">
        <v>1</v>
      </c>
      <c r="I207" s="178"/>
      <c r="J207" s="179">
        <f t="shared" si="40"/>
        <v>0</v>
      </c>
      <c r="K207" s="175" t="s">
        <v>19</v>
      </c>
      <c r="L207" s="37"/>
      <c r="M207" s="180" t="s">
        <v>19</v>
      </c>
      <c r="N207" s="181" t="s">
        <v>45</v>
      </c>
      <c r="O207" s="59"/>
      <c r="P207" s="182">
        <f t="shared" si="41"/>
        <v>0</v>
      </c>
      <c r="Q207" s="182">
        <v>0</v>
      </c>
      <c r="R207" s="182">
        <f t="shared" si="42"/>
        <v>0</v>
      </c>
      <c r="S207" s="182">
        <v>0</v>
      </c>
      <c r="T207" s="183">
        <f t="shared" si="43"/>
        <v>0</v>
      </c>
      <c r="AR207" s="16" t="s">
        <v>247</v>
      </c>
      <c r="AT207" s="16" t="s">
        <v>151</v>
      </c>
      <c r="AU207" s="16" t="s">
        <v>82</v>
      </c>
      <c r="AY207" s="16" t="s">
        <v>148</v>
      </c>
      <c r="BE207" s="184">
        <f t="shared" si="44"/>
        <v>0</v>
      </c>
      <c r="BF207" s="184">
        <f t="shared" si="45"/>
        <v>0</v>
      </c>
      <c r="BG207" s="184">
        <f t="shared" si="46"/>
        <v>0</v>
      </c>
      <c r="BH207" s="184">
        <f t="shared" si="47"/>
        <v>0</v>
      </c>
      <c r="BI207" s="184">
        <f t="shared" si="48"/>
        <v>0</v>
      </c>
      <c r="BJ207" s="16" t="s">
        <v>82</v>
      </c>
      <c r="BK207" s="184">
        <f t="shared" si="49"/>
        <v>0</v>
      </c>
      <c r="BL207" s="16" t="s">
        <v>247</v>
      </c>
      <c r="BM207" s="16" t="s">
        <v>1488</v>
      </c>
    </row>
    <row r="208" spans="2:65" s="1" customFormat="1" ht="16.5" customHeight="1">
      <c r="B208" s="33"/>
      <c r="C208" s="173" t="s">
        <v>875</v>
      </c>
      <c r="D208" s="173" t="s">
        <v>151</v>
      </c>
      <c r="E208" s="174" t="s">
        <v>2101</v>
      </c>
      <c r="F208" s="175" t="s">
        <v>2102</v>
      </c>
      <c r="G208" s="176" t="s">
        <v>1872</v>
      </c>
      <c r="H208" s="177">
        <v>1</v>
      </c>
      <c r="I208" s="178"/>
      <c r="J208" s="179">
        <f t="shared" si="40"/>
        <v>0</v>
      </c>
      <c r="K208" s="175" t="s">
        <v>19</v>
      </c>
      <c r="L208" s="37"/>
      <c r="M208" s="180" t="s">
        <v>19</v>
      </c>
      <c r="N208" s="181" t="s">
        <v>45</v>
      </c>
      <c r="O208" s="59"/>
      <c r="P208" s="182">
        <f t="shared" si="41"/>
        <v>0</v>
      </c>
      <c r="Q208" s="182">
        <v>0</v>
      </c>
      <c r="R208" s="182">
        <f t="shared" si="42"/>
        <v>0</v>
      </c>
      <c r="S208" s="182">
        <v>0</v>
      </c>
      <c r="T208" s="183">
        <f t="shared" si="43"/>
        <v>0</v>
      </c>
      <c r="AR208" s="16" t="s">
        <v>247</v>
      </c>
      <c r="AT208" s="16" t="s">
        <v>151</v>
      </c>
      <c r="AU208" s="16" t="s">
        <v>82</v>
      </c>
      <c r="AY208" s="16" t="s">
        <v>148</v>
      </c>
      <c r="BE208" s="184">
        <f t="shared" si="44"/>
        <v>0</v>
      </c>
      <c r="BF208" s="184">
        <f t="shared" si="45"/>
        <v>0</v>
      </c>
      <c r="BG208" s="184">
        <f t="shared" si="46"/>
        <v>0</v>
      </c>
      <c r="BH208" s="184">
        <f t="shared" si="47"/>
        <v>0</v>
      </c>
      <c r="BI208" s="184">
        <f t="shared" si="48"/>
        <v>0</v>
      </c>
      <c r="BJ208" s="16" t="s">
        <v>82</v>
      </c>
      <c r="BK208" s="184">
        <f t="shared" si="49"/>
        <v>0</v>
      </c>
      <c r="BL208" s="16" t="s">
        <v>247</v>
      </c>
      <c r="BM208" s="16" t="s">
        <v>1458</v>
      </c>
    </row>
    <row r="209" spans="2:65" s="1" customFormat="1" ht="16.5" customHeight="1">
      <c r="B209" s="33"/>
      <c r="C209" s="173" t="s">
        <v>880</v>
      </c>
      <c r="D209" s="173" t="s">
        <v>151</v>
      </c>
      <c r="E209" s="174" t="s">
        <v>2103</v>
      </c>
      <c r="F209" s="175" t="s">
        <v>2104</v>
      </c>
      <c r="G209" s="176" t="s">
        <v>188</v>
      </c>
      <c r="H209" s="177">
        <v>1.7</v>
      </c>
      <c r="I209" s="178"/>
      <c r="J209" s="179">
        <f t="shared" si="40"/>
        <v>0</v>
      </c>
      <c r="K209" s="175" t="s">
        <v>19</v>
      </c>
      <c r="L209" s="37"/>
      <c r="M209" s="180" t="s">
        <v>19</v>
      </c>
      <c r="N209" s="181" t="s">
        <v>45</v>
      </c>
      <c r="O209" s="59"/>
      <c r="P209" s="182">
        <f t="shared" si="41"/>
        <v>0</v>
      </c>
      <c r="Q209" s="182">
        <v>0</v>
      </c>
      <c r="R209" s="182">
        <f t="shared" si="42"/>
        <v>0</v>
      </c>
      <c r="S209" s="182">
        <v>0</v>
      </c>
      <c r="T209" s="183">
        <f t="shared" si="43"/>
        <v>0</v>
      </c>
      <c r="AR209" s="16" t="s">
        <v>247</v>
      </c>
      <c r="AT209" s="16" t="s">
        <v>151</v>
      </c>
      <c r="AU209" s="16" t="s">
        <v>82</v>
      </c>
      <c r="AY209" s="16" t="s">
        <v>148</v>
      </c>
      <c r="BE209" s="184">
        <f t="shared" si="44"/>
        <v>0</v>
      </c>
      <c r="BF209" s="184">
        <f t="shared" si="45"/>
        <v>0</v>
      </c>
      <c r="BG209" s="184">
        <f t="shared" si="46"/>
        <v>0</v>
      </c>
      <c r="BH209" s="184">
        <f t="shared" si="47"/>
        <v>0</v>
      </c>
      <c r="BI209" s="184">
        <f t="shared" si="48"/>
        <v>0</v>
      </c>
      <c r="BJ209" s="16" t="s">
        <v>82</v>
      </c>
      <c r="BK209" s="184">
        <f t="shared" si="49"/>
        <v>0</v>
      </c>
      <c r="BL209" s="16" t="s">
        <v>247</v>
      </c>
      <c r="BM209" s="16" t="s">
        <v>2105</v>
      </c>
    </row>
    <row r="210" spans="2:65" s="10" customFormat="1" ht="25.9" customHeight="1">
      <c r="B210" s="157"/>
      <c r="C210" s="158"/>
      <c r="D210" s="159" t="s">
        <v>73</v>
      </c>
      <c r="E210" s="160" t="s">
        <v>2106</v>
      </c>
      <c r="F210" s="160" t="s">
        <v>2107</v>
      </c>
      <c r="G210" s="158"/>
      <c r="H210" s="158"/>
      <c r="I210" s="161"/>
      <c r="J210" s="162">
        <f>BK210</f>
        <v>0</v>
      </c>
      <c r="K210" s="158"/>
      <c r="L210" s="163"/>
      <c r="M210" s="164"/>
      <c r="N210" s="165"/>
      <c r="O210" s="165"/>
      <c r="P210" s="166">
        <f>SUM(P211:P219)</f>
        <v>0</v>
      </c>
      <c r="Q210" s="165"/>
      <c r="R210" s="166">
        <f>SUM(R211:R219)</f>
        <v>0</v>
      </c>
      <c r="S210" s="165"/>
      <c r="T210" s="167">
        <f>SUM(T211:T219)</f>
        <v>0</v>
      </c>
      <c r="AR210" s="168" t="s">
        <v>84</v>
      </c>
      <c r="AT210" s="169" t="s">
        <v>73</v>
      </c>
      <c r="AU210" s="169" t="s">
        <v>74</v>
      </c>
      <c r="AY210" s="168" t="s">
        <v>148</v>
      </c>
      <c r="BK210" s="170">
        <f>SUM(BK211:BK219)</f>
        <v>0</v>
      </c>
    </row>
    <row r="211" spans="2:65" s="1" customFormat="1" ht="16.5" customHeight="1">
      <c r="B211" s="33"/>
      <c r="C211" s="173" t="s">
        <v>884</v>
      </c>
      <c r="D211" s="173" t="s">
        <v>151</v>
      </c>
      <c r="E211" s="174" t="s">
        <v>2108</v>
      </c>
      <c r="F211" s="175" t="s">
        <v>2109</v>
      </c>
      <c r="G211" s="176" t="s">
        <v>1872</v>
      </c>
      <c r="H211" s="177">
        <v>10</v>
      </c>
      <c r="I211" s="178"/>
      <c r="J211" s="179">
        <f t="shared" ref="J211:J219" si="50">ROUND(I211*H211,2)</f>
        <v>0</v>
      </c>
      <c r="K211" s="175" t="s">
        <v>19</v>
      </c>
      <c r="L211" s="37"/>
      <c r="M211" s="180" t="s">
        <v>19</v>
      </c>
      <c r="N211" s="181" t="s">
        <v>45</v>
      </c>
      <c r="O211" s="59"/>
      <c r="P211" s="182">
        <f t="shared" ref="P211:P219" si="51">O211*H211</f>
        <v>0</v>
      </c>
      <c r="Q211" s="182">
        <v>0</v>
      </c>
      <c r="R211" s="182">
        <f t="shared" ref="R211:R219" si="52">Q211*H211</f>
        <v>0</v>
      </c>
      <c r="S211" s="182">
        <v>0</v>
      </c>
      <c r="T211" s="183">
        <f t="shared" ref="T211:T219" si="53">S211*H211</f>
        <v>0</v>
      </c>
      <c r="AR211" s="16" t="s">
        <v>247</v>
      </c>
      <c r="AT211" s="16" t="s">
        <v>151</v>
      </c>
      <c r="AU211" s="16" t="s">
        <v>82</v>
      </c>
      <c r="AY211" s="16" t="s">
        <v>148</v>
      </c>
      <c r="BE211" s="184">
        <f t="shared" ref="BE211:BE219" si="54">IF(N211="základní",J211,0)</f>
        <v>0</v>
      </c>
      <c r="BF211" s="184">
        <f t="shared" ref="BF211:BF219" si="55">IF(N211="snížená",J211,0)</f>
        <v>0</v>
      </c>
      <c r="BG211" s="184">
        <f t="shared" ref="BG211:BG219" si="56">IF(N211="zákl. přenesená",J211,0)</f>
        <v>0</v>
      </c>
      <c r="BH211" s="184">
        <f t="shared" ref="BH211:BH219" si="57">IF(N211="sníž. přenesená",J211,0)</f>
        <v>0</v>
      </c>
      <c r="BI211" s="184">
        <f t="shared" ref="BI211:BI219" si="58">IF(N211="nulová",J211,0)</f>
        <v>0</v>
      </c>
      <c r="BJ211" s="16" t="s">
        <v>82</v>
      </c>
      <c r="BK211" s="184">
        <f t="shared" ref="BK211:BK219" si="59">ROUND(I211*H211,2)</f>
        <v>0</v>
      </c>
      <c r="BL211" s="16" t="s">
        <v>247</v>
      </c>
      <c r="BM211" s="16" t="s">
        <v>1500</v>
      </c>
    </row>
    <row r="212" spans="2:65" s="1" customFormat="1" ht="16.5" customHeight="1">
      <c r="B212" s="33"/>
      <c r="C212" s="173" t="s">
        <v>891</v>
      </c>
      <c r="D212" s="173" t="s">
        <v>151</v>
      </c>
      <c r="E212" s="174" t="s">
        <v>2110</v>
      </c>
      <c r="F212" s="175" t="s">
        <v>2111</v>
      </c>
      <c r="G212" s="176" t="s">
        <v>202</v>
      </c>
      <c r="H212" s="177">
        <v>10</v>
      </c>
      <c r="I212" s="178"/>
      <c r="J212" s="179">
        <f t="shared" si="50"/>
        <v>0</v>
      </c>
      <c r="K212" s="175" t="s">
        <v>19</v>
      </c>
      <c r="L212" s="37"/>
      <c r="M212" s="180" t="s">
        <v>19</v>
      </c>
      <c r="N212" s="181" t="s">
        <v>45</v>
      </c>
      <c r="O212" s="59"/>
      <c r="P212" s="182">
        <f t="shared" si="51"/>
        <v>0</v>
      </c>
      <c r="Q212" s="182">
        <v>0</v>
      </c>
      <c r="R212" s="182">
        <f t="shared" si="52"/>
        <v>0</v>
      </c>
      <c r="S212" s="182">
        <v>0</v>
      </c>
      <c r="T212" s="183">
        <f t="shared" si="53"/>
        <v>0</v>
      </c>
      <c r="AR212" s="16" t="s">
        <v>247</v>
      </c>
      <c r="AT212" s="16" t="s">
        <v>151</v>
      </c>
      <c r="AU212" s="16" t="s">
        <v>82</v>
      </c>
      <c r="AY212" s="16" t="s">
        <v>148</v>
      </c>
      <c r="BE212" s="184">
        <f t="shared" si="54"/>
        <v>0</v>
      </c>
      <c r="BF212" s="184">
        <f t="shared" si="55"/>
        <v>0</v>
      </c>
      <c r="BG212" s="184">
        <f t="shared" si="56"/>
        <v>0</v>
      </c>
      <c r="BH212" s="184">
        <f t="shared" si="57"/>
        <v>0</v>
      </c>
      <c r="BI212" s="184">
        <f t="shared" si="58"/>
        <v>0</v>
      </c>
      <c r="BJ212" s="16" t="s">
        <v>82</v>
      </c>
      <c r="BK212" s="184">
        <f t="shared" si="59"/>
        <v>0</v>
      </c>
      <c r="BL212" s="16" t="s">
        <v>247</v>
      </c>
      <c r="BM212" s="16" t="s">
        <v>1511</v>
      </c>
    </row>
    <row r="213" spans="2:65" s="1" customFormat="1" ht="16.5" customHeight="1">
      <c r="B213" s="33"/>
      <c r="C213" s="173" t="s">
        <v>900</v>
      </c>
      <c r="D213" s="173" t="s">
        <v>151</v>
      </c>
      <c r="E213" s="174" t="s">
        <v>2112</v>
      </c>
      <c r="F213" s="175" t="s">
        <v>2113</v>
      </c>
      <c r="G213" s="176" t="s">
        <v>399</v>
      </c>
      <c r="H213" s="177">
        <v>2</v>
      </c>
      <c r="I213" s="178"/>
      <c r="J213" s="179">
        <f t="shared" si="50"/>
        <v>0</v>
      </c>
      <c r="K213" s="175" t="s">
        <v>19</v>
      </c>
      <c r="L213" s="37"/>
      <c r="M213" s="180" t="s">
        <v>19</v>
      </c>
      <c r="N213" s="181" t="s">
        <v>45</v>
      </c>
      <c r="O213" s="59"/>
      <c r="P213" s="182">
        <f t="shared" si="51"/>
        <v>0</v>
      </c>
      <c r="Q213" s="182">
        <v>0</v>
      </c>
      <c r="R213" s="182">
        <f t="shared" si="52"/>
        <v>0</v>
      </c>
      <c r="S213" s="182">
        <v>0</v>
      </c>
      <c r="T213" s="183">
        <f t="shared" si="53"/>
        <v>0</v>
      </c>
      <c r="AR213" s="16" t="s">
        <v>247</v>
      </c>
      <c r="AT213" s="16" t="s">
        <v>151</v>
      </c>
      <c r="AU213" s="16" t="s">
        <v>82</v>
      </c>
      <c r="AY213" s="16" t="s">
        <v>148</v>
      </c>
      <c r="BE213" s="184">
        <f t="shared" si="54"/>
        <v>0</v>
      </c>
      <c r="BF213" s="184">
        <f t="shared" si="55"/>
        <v>0</v>
      </c>
      <c r="BG213" s="184">
        <f t="shared" si="56"/>
        <v>0</v>
      </c>
      <c r="BH213" s="184">
        <f t="shared" si="57"/>
        <v>0</v>
      </c>
      <c r="BI213" s="184">
        <f t="shared" si="58"/>
        <v>0</v>
      </c>
      <c r="BJ213" s="16" t="s">
        <v>82</v>
      </c>
      <c r="BK213" s="184">
        <f t="shared" si="59"/>
        <v>0</v>
      </c>
      <c r="BL213" s="16" t="s">
        <v>247</v>
      </c>
      <c r="BM213" s="16" t="s">
        <v>1524</v>
      </c>
    </row>
    <row r="214" spans="2:65" s="1" customFormat="1" ht="16.5" customHeight="1">
      <c r="B214" s="33"/>
      <c r="C214" s="173" t="s">
        <v>904</v>
      </c>
      <c r="D214" s="173" t="s">
        <v>151</v>
      </c>
      <c r="E214" s="174" t="s">
        <v>2114</v>
      </c>
      <c r="F214" s="175" t="s">
        <v>2115</v>
      </c>
      <c r="G214" s="176" t="s">
        <v>399</v>
      </c>
      <c r="H214" s="177">
        <v>2</v>
      </c>
      <c r="I214" s="178"/>
      <c r="J214" s="179">
        <f t="shared" si="50"/>
        <v>0</v>
      </c>
      <c r="K214" s="175" t="s">
        <v>19</v>
      </c>
      <c r="L214" s="37"/>
      <c r="M214" s="180" t="s">
        <v>19</v>
      </c>
      <c r="N214" s="181" t="s">
        <v>45</v>
      </c>
      <c r="O214" s="59"/>
      <c r="P214" s="182">
        <f t="shared" si="51"/>
        <v>0</v>
      </c>
      <c r="Q214" s="182">
        <v>0</v>
      </c>
      <c r="R214" s="182">
        <f t="shared" si="52"/>
        <v>0</v>
      </c>
      <c r="S214" s="182">
        <v>0</v>
      </c>
      <c r="T214" s="183">
        <f t="shared" si="53"/>
        <v>0</v>
      </c>
      <c r="AR214" s="16" t="s">
        <v>247</v>
      </c>
      <c r="AT214" s="16" t="s">
        <v>151</v>
      </c>
      <c r="AU214" s="16" t="s">
        <v>82</v>
      </c>
      <c r="AY214" s="16" t="s">
        <v>148</v>
      </c>
      <c r="BE214" s="184">
        <f t="shared" si="54"/>
        <v>0</v>
      </c>
      <c r="BF214" s="184">
        <f t="shared" si="55"/>
        <v>0</v>
      </c>
      <c r="BG214" s="184">
        <f t="shared" si="56"/>
        <v>0</v>
      </c>
      <c r="BH214" s="184">
        <f t="shared" si="57"/>
        <v>0</v>
      </c>
      <c r="BI214" s="184">
        <f t="shared" si="58"/>
        <v>0</v>
      </c>
      <c r="BJ214" s="16" t="s">
        <v>82</v>
      </c>
      <c r="BK214" s="184">
        <f t="shared" si="59"/>
        <v>0</v>
      </c>
      <c r="BL214" s="16" t="s">
        <v>247</v>
      </c>
      <c r="BM214" s="16" t="s">
        <v>1537</v>
      </c>
    </row>
    <row r="215" spans="2:65" s="1" customFormat="1" ht="16.5" customHeight="1">
      <c r="B215" s="33"/>
      <c r="C215" s="173" t="s">
        <v>908</v>
      </c>
      <c r="D215" s="173" t="s">
        <v>151</v>
      </c>
      <c r="E215" s="174" t="s">
        <v>2116</v>
      </c>
      <c r="F215" s="175" t="s">
        <v>2007</v>
      </c>
      <c r="G215" s="176" t="s">
        <v>179</v>
      </c>
      <c r="H215" s="177">
        <v>400</v>
      </c>
      <c r="I215" s="178"/>
      <c r="J215" s="179">
        <f t="shared" si="50"/>
        <v>0</v>
      </c>
      <c r="K215" s="175" t="s">
        <v>19</v>
      </c>
      <c r="L215" s="37"/>
      <c r="M215" s="180" t="s">
        <v>19</v>
      </c>
      <c r="N215" s="181" t="s">
        <v>45</v>
      </c>
      <c r="O215" s="59"/>
      <c r="P215" s="182">
        <f t="shared" si="51"/>
        <v>0</v>
      </c>
      <c r="Q215" s="182">
        <v>0</v>
      </c>
      <c r="R215" s="182">
        <f t="shared" si="52"/>
        <v>0</v>
      </c>
      <c r="S215" s="182">
        <v>0</v>
      </c>
      <c r="T215" s="183">
        <f t="shared" si="53"/>
        <v>0</v>
      </c>
      <c r="AR215" s="16" t="s">
        <v>247</v>
      </c>
      <c r="AT215" s="16" t="s">
        <v>151</v>
      </c>
      <c r="AU215" s="16" t="s">
        <v>82</v>
      </c>
      <c r="AY215" s="16" t="s">
        <v>148</v>
      </c>
      <c r="BE215" s="184">
        <f t="shared" si="54"/>
        <v>0</v>
      </c>
      <c r="BF215" s="184">
        <f t="shared" si="55"/>
        <v>0</v>
      </c>
      <c r="BG215" s="184">
        <f t="shared" si="56"/>
        <v>0</v>
      </c>
      <c r="BH215" s="184">
        <f t="shared" si="57"/>
        <v>0</v>
      </c>
      <c r="BI215" s="184">
        <f t="shared" si="58"/>
        <v>0</v>
      </c>
      <c r="BJ215" s="16" t="s">
        <v>82</v>
      </c>
      <c r="BK215" s="184">
        <f t="shared" si="59"/>
        <v>0</v>
      </c>
      <c r="BL215" s="16" t="s">
        <v>247</v>
      </c>
      <c r="BM215" s="16" t="s">
        <v>1550</v>
      </c>
    </row>
    <row r="216" spans="2:65" s="1" customFormat="1" ht="16.5" customHeight="1">
      <c r="B216" s="33"/>
      <c r="C216" s="173" t="s">
        <v>912</v>
      </c>
      <c r="D216" s="173" t="s">
        <v>151</v>
      </c>
      <c r="E216" s="174" t="s">
        <v>2117</v>
      </c>
      <c r="F216" s="175" t="s">
        <v>2118</v>
      </c>
      <c r="G216" s="176" t="s">
        <v>1872</v>
      </c>
      <c r="H216" s="177">
        <v>3</v>
      </c>
      <c r="I216" s="178"/>
      <c r="J216" s="179">
        <f t="shared" si="50"/>
        <v>0</v>
      </c>
      <c r="K216" s="175" t="s">
        <v>19</v>
      </c>
      <c r="L216" s="37"/>
      <c r="M216" s="180" t="s">
        <v>19</v>
      </c>
      <c r="N216" s="181" t="s">
        <v>45</v>
      </c>
      <c r="O216" s="59"/>
      <c r="P216" s="182">
        <f t="shared" si="51"/>
        <v>0</v>
      </c>
      <c r="Q216" s="182">
        <v>0</v>
      </c>
      <c r="R216" s="182">
        <f t="shared" si="52"/>
        <v>0</v>
      </c>
      <c r="S216" s="182">
        <v>0</v>
      </c>
      <c r="T216" s="183">
        <f t="shared" si="53"/>
        <v>0</v>
      </c>
      <c r="AR216" s="16" t="s">
        <v>247</v>
      </c>
      <c r="AT216" s="16" t="s">
        <v>151</v>
      </c>
      <c r="AU216" s="16" t="s">
        <v>82</v>
      </c>
      <c r="AY216" s="16" t="s">
        <v>148</v>
      </c>
      <c r="BE216" s="184">
        <f t="shared" si="54"/>
        <v>0</v>
      </c>
      <c r="BF216" s="184">
        <f t="shared" si="55"/>
        <v>0</v>
      </c>
      <c r="BG216" s="184">
        <f t="shared" si="56"/>
        <v>0</v>
      </c>
      <c r="BH216" s="184">
        <f t="shared" si="57"/>
        <v>0</v>
      </c>
      <c r="BI216" s="184">
        <f t="shared" si="58"/>
        <v>0</v>
      </c>
      <c r="BJ216" s="16" t="s">
        <v>82</v>
      </c>
      <c r="BK216" s="184">
        <f t="shared" si="59"/>
        <v>0</v>
      </c>
      <c r="BL216" s="16" t="s">
        <v>247</v>
      </c>
      <c r="BM216" s="16" t="s">
        <v>1560</v>
      </c>
    </row>
    <row r="217" spans="2:65" s="1" customFormat="1" ht="16.5" customHeight="1">
      <c r="B217" s="33"/>
      <c r="C217" s="173" t="s">
        <v>919</v>
      </c>
      <c r="D217" s="173" t="s">
        <v>151</v>
      </c>
      <c r="E217" s="174" t="s">
        <v>2119</v>
      </c>
      <c r="F217" s="175" t="s">
        <v>2120</v>
      </c>
      <c r="G217" s="176" t="s">
        <v>1872</v>
      </c>
      <c r="H217" s="177">
        <v>1</v>
      </c>
      <c r="I217" s="178"/>
      <c r="J217" s="179">
        <f t="shared" si="50"/>
        <v>0</v>
      </c>
      <c r="K217" s="175" t="s">
        <v>19</v>
      </c>
      <c r="L217" s="37"/>
      <c r="M217" s="180" t="s">
        <v>19</v>
      </c>
      <c r="N217" s="181" t="s">
        <v>45</v>
      </c>
      <c r="O217" s="59"/>
      <c r="P217" s="182">
        <f t="shared" si="51"/>
        <v>0</v>
      </c>
      <c r="Q217" s="182">
        <v>0</v>
      </c>
      <c r="R217" s="182">
        <f t="shared" si="52"/>
        <v>0</v>
      </c>
      <c r="S217" s="182">
        <v>0</v>
      </c>
      <c r="T217" s="183">
        <f t="shared" si="53"/>
        <v>0</v>
      </c>
      <c r="AR217" s="16" t="s">
        <v>247</v>
      </c>
      <c r="AT217" s="16" t="s">
        <v>151</v>
      </c>
      <c r="AU217" s="16" t="s">
        <v>82</v>
      </c>
      <c r="AY217" s="16" t="s">
        <v>148</v>
      </c>
      <c r="BE217" s="184">
        <f t="shared" si="54"/>
        <v>0</v>
      </c>
      <c r="BF217" s="184">
        <f t="shared" si="55"/>
        <v>0</v>
      </c>
      <c r="BG217" s="184">
        <f t="shared" si="56"/>
        <v>0</v>
      </c>
      <c r="BH217" s="184">
        <f t="shared" si="57"/>
        <v>0</v>
      </c>
      <c r="BI217" s="184">
        <f t="shared" si="58"/>
        <v>0</v>
      </c>
      <c r="BJ217" s="16" t="s">
        <v>82</v>
      </c>
      <c r="BK217" s="184">
        <f t="shared" si="59"/>
        <v>0</v>
      </c>
      <c r="BL217" s="16" t="s">
        <v>247</v>
      </c>
      <c r="BM217" s="16" t="s">
        <v>1572</v>
      </c>
    </row>
    <row r="218" spans="2:65" s="1" customFormat="1" ht="16.5" customHeight="1">
      <c r="B218" s="33"/>
      <c r="C218" s="173" t="s">
        <v>925</v>
      </c>
      <c r="D218" s="173" t="s">
        <v>151</v>
      </c>
      <c r="E218" s="174" t="s">
        <v>2121</v>
      </c>
      <c r="F218" s="175" t="s">
        <v>2122</v>
      </c>
      <c r="G218" s="176" t="s">
        <v>1872</v>
      </c>
      <c r="H218" s="177">
        <v>1</v>
      </c>
      <c r="I218" s="178"/>
      <c r="J218" s="179">
        <f t="shared" si="50"/>
        <v>0</v>
      </c>
      <c r="K218" s="175" t="s">
        <v>19</v>
      </c>
      <c r="L218" s="37"/>
      <c r="M218" s="180" t="s">
        <v>19</v>
      </c>
      <c r="N218" s="181" t="s">
        <v>45</v>
      </c>
      <c r="O218" s="59"/>
      <c r="P218" s="182">
        <f t="shared" si="51"/>
        <v>0</v>
      </c>
      <c r="Q218" s="182">
        <v>0</v>
      </c>
      <c r="R218" s="182">
        <f t="shared" si="52"/>
        <v>0</v>
      </c>
      <c r="S218" s="182">
        <v>0</v>
      </c>
      <c r="T218" s="183">
        <f t="shared" si="53"/>
        <v>0</v>
      </c>
      <c r="AR218" s="16" t="s">
        <v>247</v>
      </c>
      <c r="AT218" s="16" t="s">
        <v>151</v>
      </c>
      <c r="AU218" s="16" t="s">
        <v>82</v>
      </c>
      <c r="AY218" s="16" t="s">
        <v>148</v>
      </c>
      <c r="BE218" s="184">
        <f t="shared" si="54"/>
        <v>0</v>
      </c>
      <c r="BF218" s="184">
        <f t="shared" si="55"/>
        <v>0</v>
      </c>
      <c r="BG218" s="184">
        <f t="shared" si="56"/>
        <v>0</v>
      </c>
      <c r="BH218" s="184">
        <f t="shared" si="57"/>
        <v>0</v>
      </c>
      <c r="BI218" s="184">
        <f t="shared" si="58"/>
        <v>0</v>
      </c>
      <c r="BJ218" s="16" t="s">
        <v>82</v>
      </c>
      <c r="BK218" s="184">
        <f t="shared" si="59"/>
        <v>0</v>
      </c>
      <c r="BL218" s="16" t="s">
        <v>247</v>
      </c>
      <c r="BM218" s="16" t="s">
        <v>1580</v>
      </c>
    </row>
    <row r="219" spans="2:65" s="1" customFormat="1" ht="16.5" customHeight="1">
      <c r="B219" s="33"/>
      <c r="C219" s="173" t="s">
        <v>931</v>
      </c>
      <c r="D219" s="173" t="s">
        <v>151</v>
      </c>
      <c r="E219" s="174" t="s">
        <v>2123</v>
      </c>
      <c r="F219" s="175" t="s">
        <v>2124</v>
      </c>
      <c r="G219" s="176" t="s">
        <v>1872</v>
      </c>
      <c r="H219" s="177">
        <v>1</v>
      </c>
      <c r="I219" s="178"/>
      <c r="J219" s="179">
        <f t="shared" si="50"/>
        <v>0</v>
      </c>
      <c r="K219" s="175" t="s">
        <v>19</v>
      </c>
      <c r="L219" s="37"/>
      <c r="M219" s="180" t="s">
        <v>19</v>
      </c>
      <c r="N219" s="181" t="s">
        <v>45</v>
      </c>
      <c r="O219" s="59"/>
      <c r="P219" s="182">
        <f t="shared" si="51"/>
        <v>0</v>
      </c>
      <c r="Q219" s="182">
        <v>0</v>
      </c>
      <c r="R219" s="182">
        <f t="shared" si="52"/>
        <v>0</v>
      </c>
      <c r="S219" s="182">
        <v>0</v>
      </c>
      <c r="T219" s="183">
        <f t="shared" si="53"/>
        <v>0</v>
      </c>
      <c r="AR219" s="16" t="s">
        <v>247</v>
      </c>
      <c r="AT219" s="16" t="s">
        <v>151</v>
      </c>
      <c r="AU219" s="16" t="s">
        <v>82</v>
      </c>
      <c r="AY219" s="16" t="s">
        <v>148</v>
      </c>
      <c r="BE219" s="184">
        <f t="shared" si="54"/>
        <v>0</v>
      </c>
      <c r="BF219" s="184">
        <f t="shared" si="55"/>
        <v>0</v>
      </c>
      <c r="BG219" s="184">
        <f t="shared" si="56"/>
        <v>0</v>
      </c>
      <c r="BH219" s="184">
        <f t="shared" si="57"/>
        <v>0</v>
      </c>
      <c r="BI219" s="184">
        <f t="shared" si="58"/>
        <v>0</v>
      </c>
      <c r="BJ219" s="16" t="s">
        <v>82</v>
      </c>
      <c r="BK219" s="184">
        <f t="shared" si="59"/>
        <v>0</v>
      </c>
      <c r="BL219" s="16" t="s">
        <v>247</v>
      </c>
      <c r="BM219" s="16" t="s">
        <v>2125</v>
      </c>
    </row>
    <row r="220" spans="2:65" s="10" customFormat="1" ht="25.9" customHeight="1">
      <c r="B220" s="157"/>
      <c r="C220" s="158"/>
      <c r="D220" s="159" t="s">
        <v>73</v>
      </c>
      <c r="E220" s="160" t="s">
        <v>2126</v>
      </c>
      <c r="F220" s="160" t="s">
        <v>2127</v>
      </c>
      <c r="G220" s="158"/>
      <c r="H220" s="158"/>
      <c r="I220" s="161"/>
      <c r="J220" s="162">
        <f>BK220</f>
        <v>0</v>
      </c>
      <c r="K220" s="158"/>
      <c r="L220" s="163"/>
      <c r="M220" s="164"/>
      <c r="N220" s="165"/>
      <c r="O220" s="165"/>
      <c r="P220" s="166">
        <f>SUM(P221:P223)</f>
        <v>0</v>
      </c>
      <c r="Q220" s="165"/>
      <c r="R220" s="166">
        <f>SUM(R221:R223)</f>
        <v>0</v>
      </c>
      <c r="S220" s="165"/>
      <c r="T220" s="167">
        <f>SUM(T221:T223)</f>
        <v>0</v>
      </c>
      <c r="AR220" s="168" t="s">
        <v>84</v>
      </c>
      <c r="AT220" s="169" t="s">
        <v>73</v>
      </c>
      <c r="AU220" s="169" t="s">
        <v>74</v>
      </c>
      <c r="AY220" s="168" t="s">
        <v>148</v>
      </c>
      <c r="BK220" s="170">
        <f>SUM(BK221:BK223)</f>
        <v>0</v>
      </c>
    </row>
    <row r="221" spans="2:65" s="1" customFormat="1" ht="16.5" customHeight="1">
      <c r="B221" s="33"/>
      <c r="C221" s="173" t="s">
        <v>939</v>
      </c>
      <c r="D221" s="173" t="s">
        <v>151</v>
      </c>
      <c r="E221" s="174" t="s">
        <v>2128</v>
      </c>
      <c r="F221" s="175" t="s">
        <v>2129</v>
      </c>
      <c r="G221" s="176" t="s">
        <v>1872</v>
      </c>
      <c r="H221" s="177">
        <v>1</v>
      </c>
      <c r="I221" s="178"/>
      <c r="J221" s="179">
        <f>ROUND(I221*H221,2)</f>
        <v>0</v>
      </c>
      <c r="K221" s="175" t="s">
        <v>19</v>
      </c>
      <c r="L221" s="37"/>
      <c r="M221" s="180" t="s">
        <v>19</v>
      </c>
      <c r="N221" s="181" t="s">
        <v>45</v>
      </c>
      <c r="O221" s="59"/>
      <c r="P221" s="182">
        <f>O221*H221</f>
        <v>0</v>
      </c>
      <c r="Q221" s="182">
        <v>0</v>
      </c>
      <c r="R221" s="182">
        <f>Q221*H221</f>
        <v>0</v>
      </c>
      <c r="S221" s="182">
        <v>0</v>
      </c>
      <c r="T221" s="183">
        <f>S221*H221</f>
        <v>0</v>
      </c>
      <c r="AR221" s="16" t="s">
        <v>247</v>
      </c>
      <c r="AT221" s="16" t="s">
        <v>151</v>
      </c>
      <c r="AU221" s="16" t="s">
        <v>82</v>
      </c>
      <c r="AY221" s="16" t="s">
        <v>148</v>
      </c>
      <c r="BE221" s="184">
        <f>IF(N221="základní",J221,0)</f>
        <v>0</v>
      </c>
      <c r="BF221" s="184">
        <f>IF(N221="snížená",J221,0)</f>
        <v>0</v>
      </c>
      <c r="BG221" s="184">
        <f>IF(N221="zákl. přenesená",J221,0)</f>
        <v>0</v>
      </c>
      <c r="BH221" s="184">
        <f>IF(N221="sníž. přenesená",J221,0)</f>
        <v>0</v>
      </c>
      <c r="BI221" s="184">
        <f>IF(N221="nulová",J221,0)</f>
        <v>0</v>
      </c>
      <c r="BJ221" s="16" t="s">
        <v>82</v>
      </c>
      <c r="BK221" s="184">
        <f>ROUND(I221*H221,2)</f>
        <v>0</v>
      </c>
      <c r="BL221" s="16" t="s">
        <v>247</v>
      </c>
      <c r="BM221" s="16" t="s">
        <v>1591</v>
      </c>
    </row>
    <row r="222" spans="2:65" s="1" customFormat="1" ht="16.5" customHeight="1">
      <c r="B222" s="33"/>
      <c r="C222" s="173" t="s">
        <v>944</v>
      </c>
      <c r="D222" s="173" t="s">
        <v>151</v>
      </c>
      <c r="E222" s="174" t="s">
        <v>2130</v>
      </c>
      <c r="F222" s="175" t="s">
        <v>2131</v>
      </c>
      <c r="G222" s="176" t="s">
        <v>1872</v>
      </c>
      <c r="H222" s="177">
        <v>1</v>
      </c>
      <c r="I222" s="178"/>
      <c r="J222" s="179">
        <f>ROUND(I222*H222,2)</f>
        <v>0</v>
      </c>
      <c r="K222" s="175" t="s">
        <v>19</v>
      </c>
      <c r="L222" s="37"/>
      <c r="M222" s="180" t="s">
        <v>19</v>
      </c>
      <c r="N222" s="181" t="s">
        <v>45</v>
      </c>
      <c r="O222" s="59"/>
      <c r="P222" s="182">
        <f>O222*H222</f>
        <v>0</v>
      </c>
      <c r="Q222" s="182">
        <v>0</v>
      </c>
      <c r="R222" s="182">
        <f>Q222*H222</f>
        <v>0</v>
      </c>
      <c r="S222" s="182">
        <v>0</v>
      </c>
      <c r="T222" s="183">
        <f>S222*H222</f>
        <v>0</v>
      </c>
      <c r="AR222" s="16" t="s">
        <v>247</v>
      </c>
      <c r="AT222" s="16" t="s">
        <v>151</v>
      </c>
      <c r="AU222" s="16" t="s">
        <v>82</v>
      </c>
      <c r="AY222" s="16" t="s">
        <v>148</v>
      </c>
      <c r="BE222" s="184">
        <f>IF(N222="základní",J222,0)</f>
        <v>0</v>
      </c>
      <c r="BF222" s="184">
        <f>IF(N222="snížená",J222,0)</f>
        <v>0</v>
      </c>
      <c r="BG222" s="184">
        <f>IF(N222="zákl. přenesená",J222,0)</f>
        <v>0</v>
      </c>
      <c r="BH222" s="184">
        <f>IF(N222="sníž. přenesená",J222,0)</f>
        <v>0</v>
      </c>
      <c r="BI222" s="184">
        <f>IF(N222="nulová",J222,0)</f>
        <v>0</v>
      </c>
      <c r="BJ222" s="16" t="s">
        <v>82</v>
      </c>
      <c r="BK222" s="184">
        <f>ROUND(I222*H222,2)</f>
        <v>0</v>
      </c>
      <c r="BL222" s="16" t="s">
        <v>247</v>
      </c>
      <c r="BM222" s="16" t="s">
        <v>1602</v>
      </c>
    </row>
    <row r="223" spans="2:65" s="1" customFormat="1" ht="16.5" customHeight="1">
      <c r="B223" s="33"/>
      <c r="C223" s="173" t="s">
        <v>950</v>
      </c>
      <c r="D223" s="173" t="s">
        <v>151</v>
      </c>
      <c r="E223" s="174" t="s">
        <v>2132</v>
      </c>
      <c r="F223" s="175" t="s">
        <v>2133</v>
      </c>
      <c r="G223" s="176" t="s">
        <v>1872</v>
      </c>
      <c r="H223" s="177">
        <v>1</v>
      </c>
      <c r="I223" s="178"/>
      <c r="J223" s="179">
        <f>ROUND(I223*H223,2)</f>
        <v>0</v>
      </c>
      <c r="K223" s="175" t="s">
        <v>19</v>
      </c>
      <c r="L223" s="37"/>
      <c r="M223" s="233" t="s">
        <v>19</v>
      </c>
      <c r="N223" s="234" t="s">
        <v>45</v>
      </c>
      <c r="O223" s="231"/>
      <c r="P223" s="235">
        <f>O223*H223</f>
        <v>0</v>
      </c>
      <c r="Q223" s="235">
        <v>0</v>
      </c>
      <c r="R223" s="235">
        <f>Q223*H223</f>
        <v>0</v>
      </c>
      <c r="S223" s="235">
        <v>0</v>
      </c>
      <c r="T223" s="236">
        <f>S223*H223</f>
        <v>0</v>
      </c>
      <c r="AR223" s="16" t="s">
        <v>247</v>
      </c>
      <c r="AT223" s="16" t="s">
        <v>151</v>
      </c>
      <c r="AU223" s="16" t="s">
        <v>82</v>
      </c>
      <c r="AY223" s="16" t="s">
        <v>148</v>
      </c>
      <c r="BE223" s="184">
        <f>IF(N223="základní",J223,0)</f>
        <v>0</v>
      </c>
      <c r="BF223" s="184">
        <f>IF(N223="snížená",J223,0)</f>
        <v>0</v>
      </c>
      <c r="BG223" s="184">
        <f>IF(N223="zákl. přenesená",J223,0)</f>
        <v>0</v>
      </c>
      <c r="BH223" s="184">
        <f>IF(N223="sníž. přenesená",J223,0)</f>
        <v>0</v>
      </c>
      <c r="BI223" s="184">
        <f>IF(N223="nulová",J223,0)</f>
        <v>0</v>
      </c>
      <c r="BJ223" s="16" t="s">
        <v>82</v>
      </c>
      <c r="BK223" s="184">
        <f>ROUND(I223*H223,2)</f>
        <v>0</v>
      </c>
      <c r="BL223" s="16" t="s">
        <v>247</v>
      </c>
      <c r="BM223" s="16" t="s">
        <v>1614</v>
      </c>
    </row>
    <row r="224" spans="2:65" s="1" customFormat="1" ht="6.95" customHeight="1">
      <c r="B224" s="45"/>
      <c r="C224" s="46"/>
      <c r="D224" s="46"/>
      <c r="E224" s="46"/>
      <c r="F224" s="46"/>
      <c r="G224" s="46"/>
      <c r="H224" s="46"/>
      <c r="I224" s="124"/>
      <c r="J224" s="46"/>
      <c r="K224" s="46"/>
      <c r="L224" s="37"/>
    </row>
  </sheetData>
  <sheetProtection algorithmName="SHA-512" hashValue="yWcfeTU4qMFWE9aq1mliqsmtuBX+q827+IUm0gDjuitgRT5WbOSTGMvTwbdMCGk8TIoPuk30Kc52UjG8wRm9Ig==" saltValue="q0gjbejlx0b4Qp+DJKTFpeoIbPEhtMmg9mLOUsIQJCFrpWrHa8mbD6A7nRzbfBZEfOyKb/T/fz8IuyQXfD+X2Q==" spinCount="100000" sheet="1" objects="1" scenarios="1" formatColumns="0" formatRows="0" autoFilter="0"/>
  <autoFilter ref="C85:K223" xr:uid="{00000000-0009-0000-0000-000003000000}"/>
  <mergeCells count="9">
    <mergeCell ref="E50:H50"/>
    <mergeCell ref="E76:H76"/>
    <mergeCell ref="E78:H78"/>
    <mergeCell ref="L2:V2"/>
    <mergeCell ref="E7:H7"/>
    <mergeCell ref="E9:H9"/>
    <mergeCell ref="E18:H18"/>
    <mergeCell ref="E27:H27"/>
    <mergeCell ref="E48:H48"/>
  </mergeCells>
  <pageMargins left="0.39370078740157483" right="0.39370078740157483" top="0.39370078740157483" bottom="0.39370078740157483" header="0" footer="0"/>
  <pageSetup paperSize="9" scale="88" fitToHeight="100" orientation="landscape"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2:BM205"/>
  <sheetViews>
    <sheetView showGridLines="0" workbookViewId="0"/>
  </sheetViews>
  <sheetFormatPr defaultRowHeight="1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style="96" customWidth="1"/>
    <col min="10" max="10" width="23.5" customWidth="1"/>
    <col min="11" max="11" width="15.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325"/>
      <c r="M2" s="325"/>
      <c r="N2" s="325"/>
      <c r="O2" s="325"/>
      <c r="P2" s="325"/>
      <c r="Q2" s="325"/>
      <c r="R2" s="325"/>
      <c r="S2" s="325"/>
      <c r="T2" s="325"/>
      <c r="U2" s="325"/>
      <c r="V2" s="325"/>
      <c r="AT2" s="16" t="s">
        <v>93</v>
      </c>
    </row>
    <row r="3" spans="2:46" ht="6.95" customHeight="1">
      <c r="B3" s="97"/>
      <c r="C3" s="98"/>
      <c r="D3" s="98"/>
      <c r="E3" s="98"/>
      <c r="F3" s="98"/>
      <c r="G3" s="98"/>
      <c r="H3" s="98"/>
      <c r="I3" s="99"/>
      <c r="J3" s="98"/>
      <c r="K3" s="98"/>
      <c r="L3" s="19"/>
      <c r="AT3" s="16" t="s">
        <v>84</v>
      </c>
    </row>
    <row r="4" spans="2:46" ht="24.95" customHeight="1">
      <c r="B4" s="19"/>
      <c r="D4" s="100" t="s">
        <v>97</v>
      </c>
      <c r="L4" s="19"/>
      <c r="M4" s="23" t="s">
        <v>10</v>
      </c>
      <c r="AT4" s="16" t="s">
        <v>4</v>
      </c>
    </row>
    <row r="5" spans="2:46" ht="6.95" customHeight="1">
      <c r="B5" s="19"/>
      <c r="L5" s="19"/>
    </row>
    <row r="6" spans="2:46" ht="12" customHeight="1">
      <c r="B6" s="19"/>
      <c r="D6" s="101" t="s">
        <v>16</v>
      </c>
      <c r="L6" s="19"/>
    </row>
    <row r="7" spans="2:46" ht="16.5" customHeight="1">
      <c r="B7" s="19"/>
      <c r="E7" s="354" t="str">
        <f>'Rekapitulace stavby'!K6</f>
        <v>Rekonstrukce střechy nad pracovištěm revize ve 4.NP VZ I</v>
      </c>
      <c r="F7" s="355"/>
      <c r="G7" s="355"/>
      <c r="H7" s="355"/>
      <c r="L7" s="19"/>
    </row>
    <row r="8" spans="2:46" s="1" customFormat="1" ht="12" customHeight="1">
      <c r="B8" s="37"/>
      <c r="D8" s="101" t="s">
        <v>98</v>
      </c>
      <c r="I8" s="102"/>
      <c r="L8" s="37"/>
    </row>
    <row r="9" spans="2:46" s="1" customFormat="1" ht="36.950000000000003" customHeight="1">
      <c r="B9" s="37"/>
      <c r="E9" s="356" t="s">
        <v>2134</v>
      </c>
      <c r="F9" s="357"/>
      <c r="G9" s="357"/>
      <c r="H9" s="357"/>
      <c r="I9" s="102"/>
      <c r="L9" s="37"/>
    </row>
    <row r="10" spans="2:46" s="1" customFormat="1" ht="11.25">
      <c r="B10" s="37"/>
      <c r="I10" s="102"/>
      <c r="L10" s="37"/>
    </row>
    <row r="11" spans="2:46" s="1" customFormat="1" ht="12" customHeight="1">
      <c r="B11" s="37"/>
      <c r="D11" s="101" t="s">
        <v>18</v>
      </c>
      <c r="F11" s="16" t="s">
        <v>19</v>
      </c>
      <c r="I11" s="103" t="s">
        <v>20</v>
      </c>
      <c r="J11" s="16" t="s">
        <v>19</v>
      </c>
      <c r="L11" s="37"/>
    </row>
    <row r="12" spans="2:46" s="1" customFormat="1" ht="12" customHeight="1">
      <c r="B12" s="37"/>
      <c r="D12" s="101" t="s">
        <v>21</v>
      </c>
      <c r="F12" s="16" t="s">
        <v>22</v>
      </c>
      <c r="I12" s="103" t="s">
        <v>23</v>
      </c>
      <c r="J12" s="104" t="str">
        <f>'Rekapitulace stavby'!AN8</f>
        <v>25. 10. 2019</v>
      </c>
      <c r="L12" s="37"/>
    </row>
    <row r="13" spans="2:46" s="1" customFormat="1" ht="10.9" customHeight="1">
      <c r="B13" s="37"/>
      <c r="I13" s="102"/>
      <c r="L13" s="37"/>
    </row>
    <row r="14" spans="2:46" s="1" customFormat="1" ht="12" customHeight="1">
      <c r="B14" s="37"/>
      <c r="D14" s="101" t="s">
        <v>25</v>
      </c>
      <c r="I14" s="103" t="s">
        <v>26</v>
      </c>
      <c r="J14" s="16" t="s">
        <v>19</v>
      </c>
      <c r="L14" s="37"/>
    </row>
    <row r="15" spans="2:46" s="1" customFormat="1" ht="18" customHeight="1">
      <c r="B15" s="37"/>
      <c r="E15" s="16" t="s">
        <v>27</v>
      </c>
      <c r="I15" s="103" t="s">
        <v>28</v>
      </c>
      <c r="J15" s="16" t="s">
        <v>19</v>
      </c>
      <c r="L15" s="37"/>
    </row>
    <row r="16" spans="2:46" s="1" customFormat="1" ht="6.95" customHeight="1">
      <c r="B16" s="37"/>
      <c r="I16" s="102"/>
      <c r="L16" s="37"/>
    </row>
    <row r="17" spans="2:12" s="1" customFormat="1" ht="12" customHeight="1">
      <c r="B17" s="37"/>
      <c r="D17" s="101" t="s">
        <v>29</v>
      </c>
      <c r="I17" s="103" t="s">
        <v>26</v>
      </c>
      <c r="J17" s="29" t="str">
        <f>'Rekapitulace stavby'!AN13</f>
        <v>Vyplň údaj</v>
      </c>
      <c r="L17" s="37"/>
    </row>
    <row r="18" spans="2:12" s="1" customFormat="1" ht="18" customHeight="1">
      <c r="B18" s="37"/>
      <c r="E18" s="358" t="str">
        <f>'Rekapitulace stavby'!E14</f>
        <v>Vyplň údaj</v>
      </c>
      <c r="F18" s="359"/>
      <c r="G18" s="359"/>
      <c r="H18" s="359"/>
      <c r="I18" s="103" t="s">
        <v>28</v>
      </c>
      <c r="J18" s="29" t="str">
        <f>'Rekapitulace stavby'!AN14</f>
        <v>Vyplň údaj</v>
      </c>
      <c r="L18" s="37"/>
    </row>
    <row r="19" spans="2:12" s="1" customFormat="1" ht="6.95" customHeight="1">
      <c r="B19" s="37"/>
      <c r="I19" s="102"/>
      <c r="L19" s="37"/>
    </row>
    <row r="20" spans="2:12" s="1" customFormat="1" ht="12" customHeight="1">
      <c r="B20" s="37"/>
      <c r="D20" s="101" t="s">
        <v>31</v>
      </c>
      <c r="I20" s="103" t="s">
        <v>26</v>
      </c>
      <c r="J20" s="16" t="s">
        <v>19</v>
      </c>
      <c r="L20" s="37"/>
    </row>
    <row r="21" spans="2:12" s="1" customFormat="1" ht="18" customHeight="1">
      <c r="B21" s="37"/>
      <c r="E21" s="16" t="s">
        <v>2135</v>
      </c>
      <c r="I21" s="103" t="s">
        <v>28</v>
      </c>
      <c r="J21" s="16" t="s">
        <v>19</v>
      </c>
      <c r="L21" s="37"/>
    </row>
    <row r="22" spans="2:12" s="1" customFormat="1" ht="6.95" customHeight="1">
      <c r="B22" s="37"/>
      <c r="I22" s="102"/>
      <c r="L22" s="37"/>
    </row>
    <row r="23" spans="2:12" s="1" customFormat="1" ht="12" customHeight="1">
      <c r="B23" s="37"/>
      <c r="D23" s="101" t="s">
        <v>36</v>
      </c>
      <c r="I23" s="103" t="s">
        <v>26</v>
      </c>
      <c r="J23" s="16" t="str">
        <f>IF('Rekapitulace stavby'!AN19="","",'Rekapitulace stavby'!AN19)</f>
        <v/>
      </c>
      <c r="L23" s="37"/>
    </row>
    <row r="24" spans="2:12" s="1" customFormat="1" ht="18" customHeight="1">
      <c r="B24" s="37"/>
      <c r="E24" s="16" t="str">
        <f>IF('Rekapitulace stavby'!E20="","",'Rekapitulace stavby'!E20)</f>
        <v xml:space="preserve"> </v>
      </c>
      <c r="I24" s="103" t="s">
        <v>28</v>
      </c>
      <c r="J24" s="16" t="str">
        <f>IF('Rekapitulace stavby'!AN20="","",'Rekapitulace stavby'!AN20)</f>
        <v/>
      </c>
      <c r="L24" s="37"/>
    </row>
    <row r="25" spans="2:12" s="1" customFormat="1" ht="6.95" customHeight="1">
      <c r="B25" s="37"/>
      <c r="I25" s="102"/>
      <c r="L25" s="37"/>
    </row>
    <row r="26" spans="2:12" s="1" customFormat="1" ht="12" customHeight="1">
      <c r="B26" s="37"/>
      <c r="D26" s="101" t="s">
        <v>38</v>
      </c>
      <c r="I26" s="102"/>
      <c r="L26" s="37"/>
    </row>
    <row r="27" spans="2:12" s="6" customFormat="1" ht="78.75" customHeight="1">
      <c r="B27" s="105"/>
      <c r="E27" s="360" t="s">
        <v>2136</v>
      </c>
      <c r="F27" s="360"/>
      <c r="G27" s="360"/>
      <c r="H27" s="360"/>
      <c r="I27" s="106"/>
      <c r="L27" s="105"/>
    </row>
    <row r="28" spans="2:12" s="1" customFormat="1" ht="6.95" customHeight="1">
      <c r="B28" s="37"/>
      <c r="I28" s="102"/>
      <c r="L28" s="37"/>
    </row>
    <row r="29" spans="2:12" s="1" customFormat="1" ht="6.95" customHeight="1">
      <c r="B29" s="37"/>
      <c r="D29" s="55"/>
      <c r="E29" s="55"/>
      <c r="F29" s="55"/>
      <c r="G29" s="55"/>
      <c r="H29" s="55"/>
      <c r="I29" s="107"/>
      <c r="J29" s="55"/>
      <c r="K29" s="55"/>
      <c r="L29" s="37"/>
    </row>
    <row r="30" spans="2:12" s="1" customFormat="1" ht="25.35" customHeight="1">
      <c r="B30" s="37"/>
      <c r="D30" s="108" t="s">
        <v>40</v>
      </c>
      <c r="I30" s="102"/>
      <c r="J30" s="109">
        <f>ROUND(J89, 2)</f>
        <v>0</v>
      </c>
      <c r="L30" s="37"/>
    </row>
    <row r="31" spans="2:12" s="1" customFormat="1" ht="6.95" customHeight="1">
      <c r="B31" s="37"/>
      <c r="D31" s="55"/>
      <c r="E31" s="55"/>
      <c r="F31" s="55"/>
      <c r="G31" s="55"/>
      <c r="H31" s="55"/>
      <c r="I31" s="107"/>
      <c r="J31" s="55"/>
      <c r="K31" s="55"/>
      <c r="L31" s="37"/>
    </row>
    <row r="32" spans="2:12" s="1" customFormat="1" ht="14.45" customHeight="1">
      <c r="B32" s="37"/>
      <c r="F32" s="110" t="s">
        <v>42</v>
      </c>
      <c r="I32" s="111" t="s">
        <v>41</v>
      </c>
      <c r="J32" s="110" t="s">
        <v>43</v>
      </c>
      <c r="L32" s="37"/>
    </row>
    <row r="33" spans="2:12" s="1" customFormat="1" ht="14.45" customHeight="1">
      <c r="B33" s="37"/>
      <c r="D33" s="101" t="s">
        <v>44</v>
      </c>
      <c r="E33" s="101" t="s">
        <v>45</v>
      </c>
      <c r="F33" s="112">
        <f>ROUND((SUM(BE89:BE204)),  2)</f>
        <v>0</v>
      </c>
      <c r="I33" s="113">
        <v>0.21</v>
      </c>
      <c r="J33" s="112">
        <f>ROUND(((SUM(BE89:BE204))*I33),  2)</f>
        <v>0</v>
      </c>
      <c r="L33" s="37"/>
    </row>
    <row r="34" spans="2:12" s="1" customFormat="1" ht="14.45" customHeight="1">
      <c r="B34" s="37"/>
      <c r="E34" s="101" t="s">
        <v>46</v>
      </c>
      <c r="F34" s="112">
        <f>ROUND((SUM(BF89:BF204)),  2)</f>
        <v>0</v>
      </c>
      <c r="I34" s="113">
        <v>0.15</v>
      </c>
      <c r="J34" s="112">
        <f>ROUND(((SUM(BF89:BF204))*I34),  2)</f>
        <v>0</v>
      </c>
      <c r="L34" s="37"/>
    </row>
    <row r="35" spans="2:12" s="1" customFormat="1" ht="14.45" hidden="1" customHeight="1">
      <c r="B35" s="37"/>
      <c r="E35" s="101" t="s">
        <v>47</v>
      </c>
      <c r="F35" s="112">
        <f>ROUND((SUM(BG89:BG204)),  2)</f>
        <v>0</v>
      </c>
      <c r="I35" s="113">
        <v>0.21</v>
      </c>
      <c r="J35" s="112">
        <f>0</f>
        <v>0</v>
      </c>
      <c r="L35" s="37"/>
    </row>
    <row r="36" spans="2:12" s="1" customFormat="1" ht="14.45" hidden="1" customHeight="1">
      <c r="B36" s="37"/>
      <c r="E36" s="101" t="s">
        <v>48</v>
      </c>
      <c r="F36" s="112">
        <f>ROUND((SUM(BH89:BH204)),  2)</f>
        <v>0</v>
      </c>
      <c r="I36" s="113">
        <v>0.15</v>
      </c>
      <c r="J36" s="112">
        <f>0</f>
        <v>0</v>
      </c>
      <c r="L36" s="37"/>
    </row>
    <row r="37" spans="2:12" s="1" customFormat="1" ht="14.45" hidden="1" customHeight="1">
      <c r="B37" s="37"/>
      <c r="E37" s="101" t="s">
        <v>49</v>
      </c>
      <c r="F37" s="112">
        <f>ROUND((SUM(BI89:BI204)),  2)</f>
        <v>0</v>
      </c>
      <c r="I37" s="113">
        <v>0</v>
      </c>
      <c r="J37" s="112">
        <f>0</f>
        <v>0</v>
      </c>
      <c r="L37" s="37"/>
    </row>
    <row r="38" spans="2:12" s="1" customFormat="1" ht="6.95" customHeight="1">
      <c r="B38" s="37"/>
      <c r="I38" s="102"/>
      <c r="L38" s="37"/>
    </row>
    <row r="39" spans="2:12" s="1" customFormat="1" ht="25.35" customHeight="1">
      <c r="B39" s="37"/>
      <c r="C39" s="114"/>
      <c r="D39" s="115" t="s">
        <v>50</v>
      </c>
      <c r="E39" s="116"/>
      <c r="F39" s="116"/>
      <c r="G39" s="117" t="s">
        <v>51</v>
      </c>
      <c r="H39" s="118" t="s">
        <v>52</v>
      </c>
      <c r="I39" s="119"/>
      <c r="J39" s="120">
        <f>SUM(J30:J37)</f>
        <v>0</v>
      </c>
      <c r="K39" s="121"/>
      <c r="L39" s="37"/>
    </row>
    <row r="40" spans="2:12" s="1" customFormat="1" ht="14.45" customHeight="1">
      <c r="B40" s="122"/>
      <c r="C40" s="123"/>
      <c r="D40" s="123"/>
      <c r="E40" s="123"/>
      <c r="F40" s="123"/>
      <c r="G40" s="123"/>
      <c r="H40" s="123"/>
      <c r="I40" s="124"/>
      <c r="J40" s="123"/>
      <c r="K40" s="123"/>
      <c r="L40" s="37"/>
    </row>
    <row r="44" spans="2:12" s="1" customFormat="1" ht="6.95" customHeight="1">
      <c r="B44" s="125"/>
      <c r="C44" s="126"/>
      <c r="D44" s="126"/>
      <c r="E44" s="126"/>
      <c r="F44" s="126"/>
      <c r="G44" s="126"/>
      <c r="H44" s="126"/>
      <c r="I44" s="127"/>
      <c r="J44" s="126"/>
      <c r="K44" s="126"/>
      <c r="L44" s="37"/>
    </row>
    <row r="45" spans="2:12" s="1" customFormat="1" ht="24.95" customHeight="1">
      <c r="B45" s="33"/>
      <c r="C45" s="22" t="s">
        <v>100</v>
      </c>
      <c r="D45" s="34"/>
      <c r="E45" s="34"/>
      <c r="F45" s="34"/>
      <c r="G45" s="34"/>
      <c r="H45" s="34"/>
      <c r="I45" s="102"/>
      <c r="J45" s="34"/>
      <c r="K45" s="34"/>
      <c r="L45" s="37"/>
    </row>
    <row r="46" spans="2:12" s="1" customFormat="1" ht="6.95" customHeight="1">
      <c r="B46" s="33"/>
      <c r="C46" s="34"/>
      <c r="D46" s="34"/>
      <c r="E46" s="34"/>
      <c r="F46" s="34"/>
      <c r="G46" s="34"/>
      <c r="H46" s="34"/>
      <c r="I46" s="102"/>
      <c r="J46" s="34"/>
      <c r="K46" s="34"/>
      <c r="L46" s="37"/>
    </row>
    <row r="47" spans="2:12" s="1" customFormat="1" ht="12" customHeight="1">
      <c r="B47" s="33"/>
      <c r="C47" s="28" t="s">
        <v>16</v>
      </c>
      <c r="D47" s="34"/>
      <c r="E47" s="34"/>
      <c r="F47" s="34"/>
      <c r="G47" s="34"/>
      <c r="H47" s="34"/>
      <c r="I47" s="102"/>
      <c r="J47" s="34"/>
      <c r="K47" s="34"/>
      <c r="L47" s="37"/>
    </row>
    <row r="48" spans="2:12" s="1" customFormat="1" ht="16.5" customHeight="1">
      <c r="B48" s="33"/>
      <c r="C48" s="34"/>
      <c r="D48" s="34"/>
      <c r="E48" s="361" t="str">
        <f>E7</f>
        <v>Rekonstrukce střechy nad pracovištěm revize ve 4.NP VZ I</v>
      </c>
      <c r="F48" s="362"/>
      <c r="G48" s="362"/>
      <c r="H48" s="362"/>
      <c r="I48" s="102"/>
      <c r="J48" s="34"/>
      <c r="K48" s="34"/>
      <c r="L48" s="37"/>
    </row>
    <row r="49" spans="2:47" s="1" customFormat="1" ht="12" customHeight="1">
      <c r="B49" s="33"/>
      <c r="C49" s="28" t="s">
        <v>98</v>
      </c>
      <c r="D49" s="34"/>
      <c r="E49" s="34"/>
      <c r="F49" s="34"/>
      <c r="G49" s="34"/>
      <c r="H49" s="34"/>
      <c r="I49" s="102"/>
      <c r="J49" s="34"/>
      <c r="K49" s="34"/>
      <c r="L49" s="37"/>
    </row>
    <row r="50" spans="2:47" s="1" customFormat="1" ht="16.5" customHeight="1">
      <c r="B50" s="33"/>
      <c r="C50" s="34"/>
      <c r="D50" s="34"/>
      <c r="E50" s="334" t="str">
        <f>E9</f>
        <v>D.07 - Elektroinstalace - silnoproud</v>
      </c>
      <c r="F50" s="333"/>
      <c r="G50" s="333"/>
      <c r="H50" s="333"/>
      <c r="I50" s="102"/>
      <c r="J50" s="34"/>
      <c r="K50" s="34"/>
      <c r="L50" s="37"/>
    </row>
    <row r="51" spans="2:47" s="1" customFormat="1" ht="6.95" customHeight="1">
      <c r="B51" s="33"/>
      <c r="C51" s="34"/>
      <c r="D51" s="34"/>
      <c r="E51" s="34"/>
      <c r="F51" s="34"/>
      <c r="G51" s="34"/>
      <c r="H51" s="34"/>
      <c r="I51" s="102"/>
      <c r="J51" s="34"/>
      <c r="K51" s="34"/>
      <c r="L51" s="37"/>
    </row>
    <row r="52" spans="2:47" s="1" customFormat="1" ht="12" customHeight="1">
      <c r="B52" s="33"/>
      <c r="C52" s="28" t="s">
        <v>21</v>
      </c>
      <c r="D52" s="34"/>
      <c r="E52" s="34"/>
      <c r="F52" s="26" t="str">
        <f>F12</f>
        <v>Růžová 943/6, 110 00 Praha 1</v>
      </c>
      <c r="G52" s="34"/>
      <c r="H52" s="34"/>
      <c r="I52" s="103" t="s">
        <v>23</v>
      </c>
      <c r="J52" s="54" t="str">
        <f>IF(J12="","",J12)</f>
        <v>25. 10. 2019</v>
      </c>
      <c r="K52" s="34"/>
      <c r="L52" s="37"/>
    </row>
    <row r="53" spans="2:47" s="1" customFormat="1" ht="6.95" customHeight="1">
      <c r="B53" s="33"/>
      <c r="C53" s="34"/>
      <c r="D53" s="34"/>
      <c r="E53" s="34"/>
      <c r="F53" s="34"/>
      <c r="G53" s="34"/>
      <c r="H53" s="34"/>
      <c r="I53" s="102"/>
      <c r="J53" s="34"/>
      <c r="K53" s="34"/>
      <c r="L53" s="37"/>
    </row>
    <row r="54" spans="2:47" s="1" customFormat="1" ht="24.95" customHeight="1">
      <c r="B54" s="33"/>
      <c r="C54" s="28" t="s">
        <v>25</v>
      </c>
      <c r="D54" s="34"/>
      <c r="E54" s="34"/>
      <c r="F54" s="26" t="str">
        <f>E15</f>
        <v>STÁTNÍ TISKÁRNA CENIN, Růžová 6, 110 00 Praha 1</v>
      </c>
      <c r="G54" s="34"/>
      <c r="H54" s="34"/>
      <c r="I54" s="103" t="s">
        <v>31</v>
      </c>
      <c r="J54" s="31" t="str">
        <f>E21</f>
        <v>Ing. Pavel Zdeněk, Dmýštice 49, 399 01 Milevsko</v>
      </c>
      <c r="K54" s="34"/>
      <c r="L54" s="37"/>
    </row>
    <row r="55" spans="2:47" s="1" customFormat="1" ht="13.7" customHeight="1">
      <c r="B55" s="33"/>
      <c r="C55" s="28" t="s">
        <v>29</v>
      </c>
      <c r="D55" s="34"/>
      <c r="E55" s="34"/>
      <c r="F55" s="26" t="str">
        <f>IF(E18="","",E18)</f>
        <v>Vyplň údaj</v>
      </c>
      <c r="G55" s="34"/>
      <c r="H55" s="34"/>
      <c r="I55" s="103" t="s">
        <v>36</v>
      </c>
      <c r="J55" s="31" t="str">
        <f>E24</f>
        <v xml:space="preserve"> </v>
      </c>
      <c r="K55" s="34"/>
      <c r="L55" s="37"/>
    </row>
    <row r="56" spans="2:47" s="1" customFormat="1" ht="10.35" customHeight="1">
      <c r="B56" s="33"/>
      <c r="C56" s="34"/>
      <c r="D56" s="34"/>
      <c r="E56" s="34"/>
      <c r="F56" s="34"/>
      <c r="G56" s="34"/>
      <c r="H56" s="34"/>
      <c r="I56" s="102"/>
      <c r="J56" s="34"/>
      <c r="K56" s="34"/>
      <c r="L56" s="37"/>
    </row>
    <row r="57" spans="2:47" s="1" customFormat="1" ht="29.25" customHeight="1">
      <c r="B57" s="33"/>
      <c r="C57" s="128" t="s">
        <v>101</v>
      </c>
      <c r="D57" s="129"/>
      <c r="E57" s="129"/>
      <c r="F57" s="129"/>
      <c r="G57" s="129"/>
      <c r="H57" s="129"/>
      <c r="I57" s="130"/>
      <c r="J57" s="131" t="s">
        <v>102</v>
      </c>
      <c r="K57" s="129"/>
      <c r="L57" s="37"/>
    </row>
    <row r="58" spans="2:47" s="1" customFormat="1" ht="10.35" customHeight="1">
      <c r="B58" s="33"/>
      <c r="C58" s="34"/>
      <c r="D58" s="34"/>
      <c r="E58" s="34"/>
      <c r="F58" s="34"/>
      <c r="G58" s="34"/>
      <c r="H58" s="34"/>
      <c r="I58" s="102"/>
      <c r="J58" s="34"/>
      <c r="K58" s="34"/>
      <c r="L58" s="37"/>
    </row>
    <row r="59" spans="2:47" s="1" customFormat="1" ht="22.9" customHeight="1">
      <c r="B59" s="33"/>
      <c r="C59" s="132" t="s">
        <v>72</v>
      </c>
      <c r="D59" s="34"/>
      <c r="E59" s="34"/>
      <c r="F59" s="34"/>
      <c r="G59" s="34"/>
      <c r="H59" s="34"/>
      <c r="I59" s="102"/>
      <c r="J59" s="72">
        <f>J89</f>
        <v>0</v>
      </c>
      <c r="K59" s="34"/>
      <c r="L59" s="37"/>
      <c r="AU59" s="16" t="s">
        <v>103</v>
      </c>
    </row>
    <row r="60" spans="2:47" s="7" customFormat="1" ht="24.95" customHeight="1">
      <c r="B60" s="133"/>
      <c r="C60" s="134"/>
      <c r="D60" s="135" t="s">
        <v>2137</v>
      </c>
      <c r="E60" s="136"/>
      <c r="F60" s="136"/>
      <c r="G60" s="136"/>
      <c r="H60" s="136"/>
      <c r="I60" s="137"/>
      <c r="J60" s="138">
        <f>J90</f>
        <v>0</v>
      </c>
      <c r="K60" s="134"/>
      <c r="L60" s="139"/>
    </row>
    <row r="61" spans="2:47" s="8" customFormat="1" ht="19.899999999999999" customHeight="1">
      <c r="B61" s="140"/>
      <c r="C61" s="141"/>
      <c r="D61" s="142" t="s">
        <v>2138</v>
      </c>
      <c r="E61" s="143"/>
      <c r="F61" s="143"/>
      <c r="G61" s="143"/>
      <c r="H61" s="143"/>
      <c r="I61" s="144"/>
      <c r="J61" s="145">
        <f>J91</f>
        <v>0</v>
      </c>
      <c r="K61" s="141"/>
      <c r="L61" s="146"/>
    </row>
    <row r="62" spans="2:47" s="8" customFormat="1" ht="19.899999999999999" customHeight="1">
      <c r="B62" s="140"/>
      <c r="C62" s="141"/>
      <c r="D62" s="142" t="s">
        <v>2139</v>
      </c>
      <c r="E62" s="143"/>
      <c r="F62" s="143"/>
      <c r="G62" s="143"/>
      <c r="H62" s="143"/>
      <c r="I62" s="144"/>
      <c r="J62" s="145">
        <f>J162</f>
        <v>0</v>
      </c>
      <c r="K62" s="141"/>
      <c r="L62" s="146"/>
    </row>
    <row r="63" spans="2:47" s="8" customFormat="1" ht="19.899999999999999" customHeight="1">
      <c r="B63" s="140"/>
      <c r="C63" s="141"/>
      <c r="D63" s="142" t="s">
        <v>2140</v>
      </c>
      <c r="E63" s="143"/>
      <c r="F63" s="143"/>
      <c r="G63" s="143"/>
      <c r="H63" s="143"/>
      <c r="I63" s="144"/>
      <c r="J63" s="145">
        <f>J177</f>
        <v>0</v>
      </c>
      <c r="K63" s="141"/>
      <c r="L63" s="146"/>
    </row>
    <row r="64" spans="2:47" s="7" customFormat="1" ht="24.95" customHeight="1">
      <c r="B64" s="133"/>
      <c r="C64" s="134"/>
      <c r="D64" s="135" t="s">
        <v>2141</v>
      </c>
      <c r="E64" s="136"/>
      <c r="F64" s="136"/>
      <c r="G64" s="136"/>
      <c r="H64" s="136"/>
      <c r="I64" s="137"/>
      <c r="J64" s="138">
        <f>J181</f>
        <v>0</v>
      </c>
      <c r="K64" s="134"/>
      <c r="L64" s="139"/>
    </row>
    <row r="65" spans="2:12" s="8" customFormat="1" ht="19.899999999999999" customHeight="1">
      <c r="B65" s="140"/>
      <c r="C65" s="141"/>
      <c r="D65" s="142" t="s">
        <v>2142</v>
      </c>
      <c r="E65" s="143"/>
      <c r="F65" s="143"/>
      <c r="G65" s="143"/>
      <c r="H65" s="143"/>
      <c r="I65" s="144"/>
      <c r="J65" s="145">
        <f>J182</f>
        <v>0</v>
      </c>
      <c r="K65" s="141"/>
      <c r="L65" s="146"/>
    </row>
    <row r="66" spans="2:12" s="8" customFormat="1" ht="19.899999999999999" customHeight="1">
      <c r="B66" s="140"/>
      <c r="C66" s="141"/>
      <c r="D66" s="142" t="s">
        <v>2143</v>
      </c>
      <c r="E66" s="143"/>
      <c r="F66" s="143"/>
      <c r="G66" s="143"/>
      <c r="H66" s="143"/>
      <c r="I66" s="144"/>
      <c r="J66" s="145">
        <f>J192</f>
        <v>0</v>
      </c>
      <c r="K66" s="141"/>
      <c r="L66" s="146"/>
    </row>
    <row r="67" spans="2:12" s="8" customFormat="1" ht="19.899999999999999" customHeight="1">
      <c r="B67" s="140"/>
      <c r="C67" s="141"/>
      <c r="D67" s="142" t="s">
        <v>2144</v>
      </c>
      <c r="E67" s="143"/>
      <c r="F67" s="143"/>
      <c r="G67" s="143"/>
      <c r="H67" s="143"/>
      <c r="I67" s="144"/>
      <c r="J67" s="145">
        <f>J194</f>
        <v>0</v>
      </c>
      <c r="K67" s="141"/>
      <c r="L67" s="146"/>
    </row>
    <row r="68" spans="2:12" s="8" customFormat="1" ht="19.899999999999999" customHeight="1">
      <c r="B68" s="140"/>
      <c r="C68" s="141"/>
      <c r="D68" s="142" t="s">
        <v>2145</v>
      </c>
      <c r="E68" s="143"/>
      <c r="F68" s="143"/>
      <c r="G68" s="143"/>
      <c r="H68" s="143"/>
      <c r="I68" s="144"/>
      <c r="J68" s="145">
        <f>J196</f>
        <v>0</v>
      </c>
      <c r="K68" s="141"/>
      <c r="L68" s="146"/>
    </row>
    <row r="69" spans="2:12" s="8" customFormat="1" ht="19.899999999999999" customHeight="1">
      <c r="B69" s="140"/>
      <c r="C69" s="141"/>
      <c r="D69" s="142" t="s">
        <v>2146</v>
      </c>
      <c r="E69" s="143"/>
      <c r="F69" s="143"/>
      <c r="G69" s="143"/>
      <c r="H69" s="143"/>
      <c r="I69" s="144"/>
      <c r="J69" s="145">
        <f>J200</f>
        <v>0</v>
      </c>
      <c r="K69" s="141"/>
      <c r="L69" s="146"/>
    </row>
    <row r="70" spans="2:12" s="1" customFormat="1" ht="21.75" customHeight="1">
      <c r="B70" s="33"/>
      <c r="C70" s="34"/>
      <c r="D70" s="34"/>
      <c r="E70" s="34"/>
      <c r="F70" s="34"/>
      <c r="G70" s="34"/>
      <c r="H70" s="34"/>
      <c r="I70" s="102"/>
      <c r="J70" s="34"/>
      <c r="K70" s="34"/>
      <c r="L70" s="37"/>
    </row>
    <row r="71" spans="2:12" s="1" customFormat="1" ht="6.95" customHeight="1">
      <c r="B71" s="45"/>
      <c r="C71" s="46"/>
      <c r="D71" s="46"/>
      <c r="E71" s="46"/>
      <c r="F71" s="46"/>
      <c r="G71" s="46"/>
      <c r="H71" s="46"/>
      <c r="I71" s="124"/>
      <c r="J71" s="46"/>
      <c r="K71" s="46"/>
      <c r="L71" s="37"/>
    </row>
    <row r="75" spans="2:12" s="1" customFormat="1" ht="6.95" customHeight="1">
      <c r="B75" s="47"/>
      <c r="C75" s="48"/>
      <c r="D75" s="48"/>
      <c r="E75" s="48"/>
      <c r="F75" s="48"/>
      <c r="G75" s="48"/>
      <c r="H75" s="48"/>
      <c r="I75" s="127"/>
      <c r="J75" s="48"/>
      <c r="K75" s="48"/>
      <c r="L75" s="37"/>
    </row>
    <row r="76" spans="2:12" s="1" customFormat="1" ht="24.95" customHeight="1">
      <c r="B76" s="33"/>
      <c r="C76" s="22" t="s">
        <v>133</v>
      </c>
      <c r="D76" s="34"/>
      <c r="E76" s="34"/>
      <c r="F76" s="34"/>
      <c r="G76" s="34"/>
      <c r="H76" s="34"/>
      <c r="I76" s="102"/>
      <c r="J76" s="34"/>
      <c r="K76" s="34"/>
      <c r="L76" s="37"/>
    </row>
    <row r="77" spans="2:12" s="1" customFormat="1" ht="6.95" customHeight="1">
      <c r="B77" s="33"/>
      <c r="C77" s="34"/>
      <c r="D77" s="34"/>
      <c r="E77" s="34"/>
      <c r="F77" s="34"/>
      <c r="G77" s="34"/>
      <c r="H77" s="34"/>
      <c r="I77" s="102"/>
      <c r="J77" s="34"/>
      <c r="K77" s="34"/>
      <c r="L77" s="37"/>
    </row>
    <row r="78" spans="2:12" s="1" customFormat="1" ht="12" customHeight="1">
      <c r="B78" s="33"/>
      <c r="C78" s="28" t="s">
        <v>16</v>
      </c>
      <c r="D78" s="34"/>
      <c r="E78" s="34"/>
      <c r="F78" s="34"/>
      <c r="G78" s="34"/>
      <c r="H78" s="34"/>
      <c r="I78" s="102"/>
      <c r="J78" s="34"/>
      <c r="K78" s="34"/>
      <c r="L78" s="37"/>
    </row>
    <row r="79" spans="2:12" s="1" customFormat="1" ht="16.5" customHeight="1">
      <c r="B79" s="33"/>
      <c r="C79" s="34"/>
      <c r="D79" s="34"/>
      <c r="E79" s="361" t="str">
        <f>E7</f>
        <v>Rekonstrukce střechy nad pracovištěm revize ve 4.NP VZ I</v>
      </c>
      <c r="F79" s="362"/>
      <c r="G79" s="362"/>
      <c r="H79" s="362"/>
      <c r="I79" s="102"/>
      <c r="J79" s="34"/>
      <c r="K79" s="34"/>
      <c r="L79" s="37"/>
    </row>
    <row r="80" spans="2:12" s="1" customFormat="1" ht="12" customHeight="1">
      <c r="B80" s="33"/>
      <c r="C80" s="28" t="s">
        <v>98</v>
      </c>
      <c r="D80" s="34"/>
      <c r="E80" s="34"/>
      <c r="F80" s="34"/>
      <c r="G80" s="34"/>
      <c r="H80" s="34"/>
      <c r="I80" s="102"/>
      <c r="J80" s="34"/>
      <c r="K80" s="34"/>
      <c r="L80" s="37"/>
    </row>
    <row r="81" spans="2:65" s="1" customFormat="1" ht="16.5" customHeight="1">
      <c r="B81" s="33"/>
      <c r="C81" s="34"/>
      <c r="D81" s="34"/>
      <c r="E81" s="334" t="str">
        <f>E9</f>
        <v>D.07 - Elektroinstalace - silnoproud</v>
      </c>
      <c r="F81" s="333"/>
      <c r="G81" s="333"/>
      <c r="H81" s="333"/>
      <c r="I81" s="102"/>
      <c r="J81" s="34"/>
      <c r="K81" s="34"/>
      <c r="L81" s="37"/>
    </row>
    <row r="82" spans="2:65" s="1" customFormat="1" ht="6.95" customHeight="1">
      <c r="B82" s="33"/>
      <c r="C82" s="34"/>
      <c r="D82" s="34"/>
      <c r="E82" s="34"/>
      <c r="F82" s="34"/>
      <c r="G82" s="34"/>
      <c r="H82" s="34"/>
      <c r="I82" s="102"/>
      <c r="J82" s="34"/>
      <c r="K82" s="34"/>
      <c r="L82" s="37"/>
    </row>
    <row r="83" spans="2:65" s="1" customFormat="1" ht="12" customHeight="1">
      <c r="B83" s="33"/>
      <c r="C83" s="28" t="s">
        <v>21</v>
      </c>
      <c r="D83" s="34"/>
      <c r="E83" s="34"/>
      <c r="F83" s="26" t="str">
        <f>F12</f>
        <v>Růžová 943/6, 110 00 Praha 1</v>
      </c>
      <c r="G83" s="34"/>
      <c r="H83" s="34"/>
      <c r="I83" s="103" t="s">
        <v>23</v>
      </c>
      <c r="J83" s="54" t="str">
        <f>IF(J12="","",J12)</f>
        <v>25. 10. 2019</v>
      </c>
      <c r="K83" s="34"/>
      <c r="L83" s="37"/>
    </row>
    <row r="84" spans="2:65" s="1" customFormat="1" ht="6.95" customHeight="1">
      <c r="B84" s="33"/>
      <c r="C84" s="34"/>
      <c r="D84" s="34"/>
      <c r="E84" s="34"/>
      <c r="F84" s="34"/>
      <c r="G84" s="34"/>
      <c r="H84" s="34"/>
      <c r="I84" s="102"/>
      <c r="J84" s="34"/>
      <c r="K84" s="34"/>
      <c r="L84" s="37"/>
    </row>
    <row r="85" spans="2:65" s="1" customFormat="1" ht="24.95" customHeight="1">
      <c r="B85" s="33"/>
      <c r="C85" s="28" t="s">
        <v>25</v>
      </c>
      <c r="D85" s="34"/>
      <c r="E85" s="34"/>
      <c r="F85" s="26" t="str">
        <f>E15</f>
        <v>STÁTNÍ TISKÁRNA CENIN, Růžová 6, 110 00 Praha 1</v>
      </c>
      <c r="G85" s="34"/>
      <c r="H85" s="34"/>
      <c r="I85" s="103" t="s">
        <v>31</v>
      </c>
      <c r="J85" s="31" t="str">
        <f>E21</f>
        <v>Ing. Pavel Zdeněk, Dmýštice 49, 399 01 Milevsko</v>
      </c>
      <c r="K85" s="34"/>
      <c r="L85" s="37"/>
    </row>
    <row r="86" spans="2:65" s="1" customFormat="1" ht="13.7" customHeight="1">
      <c r="B86" s="33"/>
      <c r="C86" s="28" t="s">
        <v>29</v>
      </c>
      <c r="D86" s="34"/>
      <c r="E86" s="34"/>
      <c r="F86" s="26" t="str">
        <f>IF(E18="","",E18)</f>
        <v>Vyplň údaj</v>
      </c>
      <c r="G86" s="34"/>
      <c r="H86" s="34"/>
      <c r="I86" s="103" t="s">
        <v>36</v>
      </c>
      <c r="J86" s="31" t="str">
        <f>E24</f>
        <v xml:space="preserve"> </v>
      </c>
      <c r="K86" s="34"/>
      <c r="L86" s="37"/>
    </row>
    <row r="87" spans="2:65" s="1" customFormat="1" ht="10.35" customHeight="1">
      <c r="B87" s="33"/>
      <c r="C87" s="34"/>
      <c r="D87" s="34"/>
      <c r="E87" s="34"/>
      <c r="F87" s="34"/>
      <c r="G87" s="34"/>
      <c r="H87" s="34"/>
      <c r="I87" s="102"/>
      <c r="J87" s="34"/>
      <c r="K87" s="34"/>
      <c r="L87" s="37"/>
    </row>
    <row r="88" spans="2:65" s="9" customFormat="1" ht="29.25" customHeight="1">
      <c r="B88" s="147"/>
      <c r="C88" s="148" t="s">
        <v>134</v>
      </c>
      <c r="D88" s="149" t="s">
        <v>59</v>
      </c>
      <c r="E88" s="149" t="s">
        <v>55</v>
      </c>
      <c r="F88" s="149" t="s">
        <v>56</v>
      </c>
      <c r="G88" s="149" t="s">
        <v>135</v>
      </c>
      <c r="H88" s="149" t="s">
        <v>136</v>
      </c>
      <c r="I88" s="150" t="s">
        <v>137</v>
      </c>
      <c r="J88" s="149" t="s">
        <v>102</v>
      </c>
      <c r="K88" s="151" t="s">
        <v>138</v>
      </c>
      <c r="L88" s="152"/>
      <c r="M88" s="63" t="s">
        <v>19</v>
      </c>
      <c r="N88" s="64" t="s">
        <v>44</v>
      </c>
      <c r="O88" s="64" t="s">
        <v>139</v>
      </c>
      <c r="P88" s="64" t="s">
        <v>140</v>
      </c>
      <c r="Q88" s="64" t="s">
        <v>141</v>
      </c>
      <c r="R88" s="64" t="s">
        <v>142</v>
      </c>
      <c r="S88" s="64" t="s">
        <v>143</v>
      </c>
      <c r="T88" s="65" t="s">
        <v>144</v>
      </c>
    </row>
    <row r="89" spans="2:65" s="1" customFormat="1" ht="22.9" customHeight="1">
      <c r="B89" s="33"/>
      <c r="C89" s="70" t="s">
        <v>145</v>
      </c>
      <c r="D89" s="34"/>
      <c r="E89" s="34"/>
      <c r="F89" s="34"/>
      <c r="G89" s="34"/>
      <c r="H89" s="34"/>
      <c r="I89" s="102"/>
      <c r="J89" s="153">
        <f>BK89</f>
        <v>0</v>
      </c>
      <c r="K89" s="34"/>
      <c r="L89" s="37"/>
      <c r="M89" s="66"/>
      <c r="N89" s="67"/>
      <c r="O89" s="67"/>
      <c r="P89" s="154">
        <f>P90+P181</f>
        <v>0</v>
      </c>
      <c r="Q89" s="67"/>
      <c r="R89" s="154">
        <f>R90+R181</f>
        <v>0</v>
      </c>
      <c r="S89" s="67"/>
      <c r="T89" s="155">
        <f>T90+T181</f>
        <v>0</v>
      </c>
      <c r="AT89" s="16" t="s">
        <v>73</v>
      </c>
      <c r="AU89" s="16" t="s">
        <v>103</v>
      </c>
      <c r="BK89" s="156">
        <f>BK90+BK181</f>
        <v>0</v>
      </c>
    </row>
    <row r="90" spans="2:65" s="10" customFormat="1" ht="25.9" customHeight="1">
      <c r="B90" s="157"/>
      <c r="C90" s="158"/>
      <c r="D90" s="159" t="s">
        <v>73</v>
      </c>
      <c r="E90" s="160" t="s">
        <v>491</v>
      </c>
      <c r="F90" s="160" t="s">
        <v>2147</v>
      </c>
      <c r="G90" s="158"/>
      <c r="H90" s="158"/>
      <c r="I90" s="161"/>
      <c r="J90" s="162">
        <f>BK90</f>
        <v>0</v>
      </c>
      <c r="K90" s="158"/>
      <c r="L90" s="163"/>
      <c r="M90" s="164"/>
      <c r="N90" s="165"/>
      <c r="O90" s="165"/>
      <c r="P90" s="166">
        <f>P91+P162+P177</f>
        <v>0</v>
      </c>
      <c r="Q90" s="165"/>
      <c r="R90" s="166">
        <f>R91+R162+R177</f>
        <v>0</v>
      </c>
      <c r="S90" s="165"/>
      <c r="T90" s="167">
        <f>T91+T162+T177</f>
        <v>0</v>
      </c>
      <c r="AR90" s="168" t="s">
        <v>149</v>
      </c>
      <c r="AT90" s="169" t="s">
        <v>73</v>
      </c>
      <c r="AU90" s="169" t="s">
        <v>74</v>
      </c>
      <c r="AY90" s="168" t="s">
        <v>148</v>
      </c>
      <c r="BK90" s="170">
        <f>BK91+BK162+BK177</f>
        <v>0</v>
      </c>
    </row>
    <row r="91" spans="2:65" s="10" customFormat="1" ht="22.9" customHeight="1">
      <c r="B91" s="157"/>
      <c r="C91" s="158"/>
      <c r="D91" s="159" t="s">
        <v>73</v>
      </c>
      <c r="E91" s="171" t="s">
        <v>2148</v>
      </c>
      <c r="F91" s="171" t="s">
        <v>2149</v>
      </c>
      <c r="G91" s="158"/>
      <c r="H91" s="158"/>
      <c r="I91" s="161"/>
      <c r="J91" s="172">
        <f>BK91</f>
        <v>0</v>
      </c>
      <c r="K91" s="158"/>
      <c r="L91" s="163"/>
      <c r="M91" s="164"/>
      <c r="N91" s="165"/>
      <c r="O91" s="165"/>
      <c r="P91" s="166">
        <f>SUM(P92:P161)</f>
        <v>0</v>
      </c>
      <c r="Q91" s="165"/>
      <c r="R91" s="166">
        <f>SUM(R92:R161)</f>
        <v>0</v>
      </c>
      <c r="S91" s="165"/>
      <c r="T91" s="167">
        <f>SUM(T92:T161)</f>
        <v>0</v>
      </c>
      <c r="AR91" s="168" t="s">
        <v>149</v>
      </c>
      <c r="AT91" s="169" t="s">
        <v>73</v>
      </c>
      <c r="AU91" s="169" t="s">
        <v>82</v>
      </c>
      <c r="AY91" s="168" t="s">
        <v>148</v>
      </c>
      <c r="BK91" s="170">
        <f>SUM(BK92:BK161)</f>
        <v>0</v>
      </c>
    </row>
    <row r="92" spans="2:65" s="1" customFormat="1" ht="22.5" customHeight="1">
      <c r="B92" s="33"/>
      <c r="C92" s="173" t="s">
        <v>82</v>
      </c>
      <c r="D92" s="173" t="s">
        <v>151</v>
      </c>
      <c r="E92" s="174" t="s">
        <v>2150</v>
      </c>
      <c r="F92" s="175" t="s">
        <v>2151</v>
      </c>
      <c r="G92" s="176" t="s">
        <v>399</v>
      </c>
      <c r="H92" s="177">
        <v>1</v>
      </c>
      <c r="I92" s="178"/>
      <c r="J92" s="179">
        <f t="shared" ref="J92:J123" si="0">ROUND(I92*H92,2)</f>
        <v>0</v>
      </c>
      <c r="K92" s="175" t="s">
        <v>19</v>
      </c>
      <c r="L92" s="37"/>
      <c r="M92" s="180" t="s">
        <v>19</v>
      </c>
      <c r="N92" s="181" t="s">
        <v>45</v>
      </c>
      <c r="O92" s="59"/>
      <c r="P92" s="182">
        <f t="shared" ref="P92:P123" si="1">O92*H92</f>
        <v>0</v>
      </c>
      <c r="Q92" s="182">
        <v>0</v>
      </c>
      <c r="R92" s="182">
        <f t="shared" ref="R92:R123" si="2">Q92*H92</f>
        <v>0</v>
      </c>
      <c r="S92" s="182">
        <v>0</v>
      </c>
      <c r="T92" s="183">
        <f t="shared" ref="T92:T123" si="3">S92*H92</f>
        <v>0</v>
      </c>
      <c r="AR92" s="16" t="s">
        <v>556</v>
      </c>
      <c r="AT92" s="16" t="s">
        <v>151</v>
      </c>
      <c r="AU92" s="16" t="s">
        <v>84</v>
      </c>
      <c r="AY92" s="16" t="s">
        <v>148</v>
      </c>
      <c r="BE92" s="184">
        <f t="shared" ref="BE92:BE123" si="4">IF(N92="základní",J92,0)</f>
        <v>0</v>
      </c>
      <c r="BF92" s="184">
        <f t="shared" ref="BF92:BF123" si="5">IF(N92="snížená",J92,0)</f>
        <v>0</v>
      </c>
      <c r="BG92" s="184">
        <f t="shared" ref="BG92:BG123" si="6">IF(N92="zákl. přenesená",J92,0)</f>
        <v>0</v>
      </c>
      <c r="BH92" s="184">
        <f t="shared" ref="BH92:BH123" si="7">IF(N92="sníž. přenesená",J92,0)</f>
        <v>0</v>
      </c>
      <c r="BI92" s="184">
        <f t="shared" ref="BI92:BI123" si="8">IF(N92="nulová",J92,0)</f>
        <v>0</v>
      </c>
      <c r="BJ92" s="16" t="s">
        <v>82</v>
      </c>
      <c r="BK92" s="184">
        <f t="shared" ref="BK92:BK123" si="9">ROUND(I92*H92,2)</f>
        <v>0</v>
      </c>
      <c r="BL92" s="16" t="s">
        <v>556</v>
      </c>
      <c r="BM92" s="16" t="s">
        <v>84</v>
      </c>
    </row>
    <row r="93" spans="2:65" s="1" customFormat="1" ht="22.5" customHeight="1">
      <c r="B93" s="33"/>
      <c r="C93" s="173" t="s">
        <v>84</v>
      </c>
      <c r="D93" s="173" t="s">
        <v>151</v>
      </c>
      <c r="E93" s="174" t="s">
        <v>2152</v>
      </c>
      <c r="F93" s="175" t="s">
        <v>2153</v>
      </c>
      <c r="G93" s="176" t="s">
        <v>399</v>
      </c>
      <c r="H93" s="177">
        <v>1</v>
      </c>
      <c r="I93" s="178"/>
      <c r="J93" s="179">
        <f t="shared" si="0"/>
        <v>0</v>
      </c>
      <c r="K93" s="175" t="s">
        <v>19</v>
      </c>
      <c r="L93" s="37"/>
      <c r="M93" s="180" t="s">
        <v>19</v>
      </c>
      <c r="N93" s="181" t="s">
        <v>45</v>
      </c>
      <c r="O93" s="59"/>
      <c r="P93" s="182">
        <f t="shared" si="1"/>
        <v>0</v>
      </c>
      <c r="Q93" s="182">
        <v>0</v>
      </c>
      <c r="R93" s="182">
        <f t="shared" si="2"/>
        <v>0</v>
      </c>
      <c r="S93" s="182">
        <v>0</v>
      </c>
      <c r="T93" s="183">
        <f t="shared" si="3"/>
        <v>0</v>
      </c>
      <c r="AR93" s="16" t="s">
        <v>556</v>
      </c>
      <c r="AT93" s="16" t="s">
        <v>151</v>
      </c>
      <c r="AU93" s="16" t="s">
        <v>84</v>
      </c>
      <c r="AY93" s="16" t="s">
        <v>148</v>
      </c>
      <c r="BE93" s="184">
        <f t="shared" si="4"/>
        <v>0</v>
      </c>
      <c r="BF93" s="184">
        <f t="shared" si="5"/>
        <v>0</v>
      </c>
      <c r="BG93" s="184">
        <f t="shared" si="6"/>
        <v>0</v>
      </c>
      <c r="BH93" s="184">
        <f t="shared" si="7"/>
        <v>0</v>
      </c>
      <c r="BI93" s="184">
        <f t="shared" si="8"/>
        <v>0</v>
      </c>
      <c r="BJ93" s="16" t="s">
        <v>82</v>
      </c>
      <c r="BK93" s="184">
        <f t="shared" si="9"/>
        <v>0</v>
      </c>
      <c r="BL93" s="16" t="s">
        <v>556</v>
      </c>
      <c r="BM93" s="16" t="s">
        <v>155</v>
      </c>
    </row>
    <row r="94" spans="2:65" s="1" customFormat="1" ht="16.5" customHeight="1">
      <c r="B94" s="33"/>
      <c r="C94" s="173" t="s">
        <v>149</v>
      </c>
      <c r="D94" s="173" t="s">
        <v>151</v>
      </c>
      <c r="E94" s="174" t="s">
        <v>2154</v>
      </c>
      <c r="F94" s="175" t="s">
        <v>2155</v>
      </c>
      <c r="G94" s="176" t="s">
        <v>399</v>
      </c>
      <c r="H94" s="177">
        <v>1</v>
      </c>
      <c r="I94" s="178"/>
      <c r="J94" s="179">
        <f t="shared" si="0"/>
        <v>0</v>
      </c>
      <c r="K94" s="175" t="s">
        <v>19</v>
      </c>
      <c r="L94" s="37"/>
      <c r="M94" s="180" t="s">
        <v>19</v>
      </c>
      <c r="N94" s="181" t="s">
        <v>45</v>
      </c>
      <c r="O94" s="59"/>
      <c r="P94" s="182">
        <f t="shared" si="1"/>
        <v>0</v>
      </c>
      <c r="Q94" s="182">
        <v>0</v>
      </c>
      <c r="R94" s="182">
        <f t="shared" si="2"/>
        <v>0</v>
      </c>
      <c r="S94" s="182">
        <v>0</v>
      </c>
      <c r="T94" s="183">
        <f t="shared" si="3"/>
        <v>0</v>
      </c>
      <c r="AR94" s="16" t="s">
        <v>556</v>
      </c>
      <c r="AT94" s="16" t="s">
        <v>151</v>
      </c>
      <c r="AU94" s="16" t="s">
        <v>84</v>
      </c>
      <c r="AY94" s="16" t="s">
        <v>148</v>
      </c>
      <c r="BE94" s="184">
        <f t="shared" si="4"/>
        <v>0</v>
      </c>
      <c r="BF94" s="184">
        <f t="shared" si="5"/>
        <v>0</v>
      </c>
      <c r="BG94" s="184">
        <f t="shared" si="6"/>
        <v>0</v>
      </c>
      <c r="BH94" s="184">
        <f t="shared" si="7"/>
        <v>0</v>
      </c>
      <c r="BI94" s="184">
        <f t="shared" si="8"/>
        <v>0</v>
      </c>
      <c r="BJ94" s="16" t="s">
        <v>82</v>
      </c>
      <c r="BK94" s="184">
        <f t="shared" si="9"/>
        <v>0</v>
      </c>
      <c r="BL94" s="16" t="s">
        <v>556</v>
      </c>
      <c r="BM94" s="16" t="s">
        <v>185</v>
      </c>
    </row>
    <row r="95" spans="2:65" s="1" customFormat="1" ht="16.5" customHeight="1">
      <c r="B95" s="33"/>
      <c r="C95" s="173" t="s">
        <v>155</v>
      </c>
      <c r="D95" s="173" t="s">
        <v>151</v>
      </c>
      <c r="E95" s="174" t="s">
        <v>2156</v>
      </c>
      <c r="F95" s="175" t="s">
        <v>2157</v>
      </c>
      <c r="G95" s="176" t="s">
        <v>202</v>
      </c>
      <c r="H95" s="177">
        <v>30</v>
      </c>
      <c r="I95" s="178"/>
      <c r="J95" s="179">
        <f t="shared" si="0"/>
        <v>0</v>
      </c>
      <c r="K95" s="175" t="s">
        <v>19</v>
      </c>
      <c r="L95" s="37"/>
      <c r="M95" s="180" t="s">
        <v>19</v>
      </c>
      <c r="N95" s="181" t="s">
        <v>45</v>
      </c>
      <c r="O95" s="59"/>
      <c r="P95" s="182">
        <f t="shared" si="1"/>
        <v>0</v>
      </c>
      <c r="Q95" s="182">
        <v>0</v>
      </c>
      <c r="R95" s="182">
        <f t="shared" si="2"/>
        <v>0</v>
      </c>
      <c r="S95" s="182">
        <v>0</v>
      </c>
      <c r="T95" s="183">
        <f t="shared" si="3"/>
        <v>0</v>
      </c>
      <c r="AR95" s="16" t="s">
        <v>556</v>
      </c>
      <c r="AT95" s="16" t="s">
        <v>151</v>
      </c>
      <c r="AU95" s="16" t="s">
        <v>84</v>
      </c>
      <c r="AY95" s="16" t="s">
        <v>148</v>
      </c>
      <c r="BE95" s="184">
        <f t="shared" si="4"/>
        <v>0</v>
      </c>
      <c r="BF95" s="184">
        <f t="shared" si="5"/>
        <v>0</v>
      </c>
      <c r="BG95" s="184">
        <f t="shared" si="6"/>
        <v>0</v>
      </c>
      <c r="BH95" s="184">
        <f t="shared" si="7"/>
        <v>0</v>
      </c>
      <c r="BI95" s="184">
        <f t="shared" si="8"/>
        <v>0</v>
      </c>
      <c r="BJ95" s="16" t="s">
        <v>82</v>
      </c>
      <c r="BK95" s="184">
        <f t="shared" si="9"/>
        <v>0</v>
      </c>
      <c r="BL95" s="16" t="s">
        <v>556</v>
      </c>
      <c r="BM95" s="16" t="s">
        <v>199</v>
      </c>
    </row>
    <row r="96" spans="2:65" s="1" customFormat="1" ht="16.5" customHeight="1">
      <c r="B96" s="33"/>
      <c r="C96" s="220" t="s">
        <v>176</v>
      </c>
      <c r="D96" s="220" t="s">
        <v>491</v>
      </c>
      <c r="E96" s="221" t="s">
        <v>2158</v>
      </c>
      <c r="F96" s="222" t="s">
        <v>2159</v>
      </c>
      <c r="G96" s="223" t="s">
        <v>202</v>
      </c>
      <c r="H96" s="224">
        <v>30</v>
      </c>
      <c r="I96" s="225"/>
      <c r="J96" s="226">
        <f t="shared" si="0"/>
        <v>0</v>
      </c>
      <c r="K96" s="222" t="s">
        <v>19</v>
      </c>
      <c r="L96" s="227"/>
      <c r="M96" s="228" t="s">
        <v>19</v>
      </c>
      <c r="N96" s="229" t="s">
        <v>45</v>
      </c>
      <c r="O96" s="59"/>
      <c r="P96" s="182">
        <f t="shared" si="1"/>
        <v>0</v>
      </c>
      <c r="Q96" s="182">
        <v>0</v>
      </c>
      <c r="R96" s="182">
        <f t="shared" si="2"/>
        <v>0</v>
      </c>
      <c r="S96" s="182">
        <v>0</v>
      </c>
      <c r="T96" s="183">
        <f t="shared" si="3"/>
        <v>0</v>
      </c>
      <c r="AR96" s="16" t="s">
        <v>1642</v>
      </c>
      <c r="AT96" s="16" t="s">
        <v>491</v>
      </c>
      <c r="AU96" s="16" t="s">
        <v>84</v>
      </c>
      <c r="AY96" s="16" t="s">
        <v>148</v>
      </c>
      <c r="BE96" s="184">
        <f t="shared" si="4"/>
        <v>0</v>
      </c>
      <c r="BF96" s="184">
        <f t="shared" si="5"/>
        <v>0</v>
      </c>
      <c r="BG96" s="184">
        <f t="shared" si="6"/>
        <v>0</v>
      </c>
      <c r="BH96" s="184">
        <f t="shared" si="7"/>
        <v>0</v>
      </c>
      <c r="BI96" s="184">
        <f t="shared" si="8"/>
        <v>0</v>
      </c>
      <c r="BJ96" s="16" t="s">
        <v>82</v>
      </c>
      <c r="BK96" s="184">
        <f t="shared" si="9"/>
        <v>0</v>
      </c>
      <c r="BL96" s="16" t="s">
        <v>556</v>
      </c>
      <c r="BM96" s="16" t="s">
        <v>213</v>
      </c>
    </row>
    <row r="97" spans="2:65" s="1" customFormat="1" ht="22.5" customHeight="1">
      <c r="B97" s="33"/>
      <c r="C97" s="173" t="s">
        <v>185</v>
      </c>
      <c r="D97" s="173" t="s">
        <v>151</v>
      </c>
      <c r="E97" s="174" t="s">
        <v>2160</v>
      </c>
      <c r="F97" s="175" t="s">
        <v>2161</v>
      </c>
      <c r="G97" s="176" t="s">
        <v>202</v>
      </c>
      <c r="H97" s="177">
        <v>45</v>
      </c>
      <c r="I97" s="178"/>
      <c r="J97" s="179">
        <f t="shared" si="0"/>
        <v>0</v>
      </c>
      <c r="K97" s="175" t="s">
        <v>19</v>
      </c>
      <c r="L97" s="37"/>
      <c r="M97" s="180" t="s">
        <v>19</v>
      </c>
      <c r="N97" s="181" t="s">
        <v>45</v>
      </c>
      <c r="O97" s="59"/>
      <c r="P97" s="182">
        <f t="shared" si="1"/>
        <v>0</v>
      </c>
      <c r="Q97" s="182">
        <v>0</v>
      </c>
      <c r="R97" s="182">
        <f t="shared" si="2"/>
        <v>0</v>
      </c>
      <c r="S97" s="182">
        <v>0</v>
      </c>
      <c r="T97" s="183">
        <f t="shared" si="3"/>
        <v>0</v>
      </c>
      <c r="AR97" s="16" t="s">
        <v>556</v>
      </c>
      <c r="AT97" s="16" t="s">
        <v>151</v>
      </c>
      <c r="AU97" s="16" t="s">
        <v>84</v>
      </c>
      <c r="AY97" s="16" t="s">
        <v>148</v>
      </c>
      <c r="BE97" s="184">
        <f t="shared" si="4"/>
        <v>0</v>
      </c>
      <c r="BF97" s="184">
        <f t="shared" si="5"/>
        <v>0</v>
      </c>
      <c r="BG97" s="184">
        <f t="shared" si="6"/>
        <v>0</v>
      </c>
      <c r="BH97" s="184">
        <f t="shared" si="7"/>
        <v>0</v>
      </c>
      <c r="BI97" s="184">
        <f t="shared" si="8"/>
        <v>0</v>
      </c>
      <c r="BJ97" s="16" t="s">
        <v>82</v>
      </c>
      <c r="BK97" s="184">
        <f t="shared" si="9"/>
        <v>0</v>
      </c>
      <c r="BL97" s="16" t="s">
        <v>556</v>
      </c>
      <c r="BM97" s="16" t="s">
        <v>225</v>
      </c>
    </row>
    <row r="98" spans="2:65" s="1" customFormat="1" ht="16.5" customHeight="1">
      <c r="B98" s="33"/>
      <c r="C98" s="220" t="s">
        <v>192</v>
      </c>
      <c r="D98" s="220" t="s">
        <v>491</v>
      </c>
      <c r="E98" s="221" t="s">
        <v>2162</v>
      </c>
      <c r="F98" s="222" t="s">
        <v>2163</v>
      </c>
      <c r="G98" s="223" t="s">
        <v>202</v>
      </c>
      <c r="H98" s="224">
        <v>45</v>
      </c>
      <c r="I98" s="225"/>
      <c r="J98" s="226">
        <f t="shared" si="0"/>
        <v>0</v>
      </c>
      <c r="K98" s="222" t="s">
        <v>19</v>
      </c>
      <c r="L98" s="227"/>
      <c r="M98" s="228" t="s">
        <v>19</v>
      </c>
      <c r="N98" s="229" t="s">
        <v>45</v>
      </c>
      <c r="O98" s="59"/>
      <c r="P98" s="182">
        <f t="shared" si="1"/>
        <v>0</v>
      </c>
      <c r="Q98" s="182">
        <v>0</v>
      </c>
      <c r="R98" s="182">
        <f t="shared" si="2"/>
        <v>0</v>
      </c>
      <c r="S98" s="182">
        <v>0</v>
      </c>
      <c r="T98" s="183">
        <f t="shared" si="3"/>
        <v>0</v>
      </c>
      <c r="AR98" s="16" t="s">
        <v>1642</v>
      </c>
      <c r="AT98" s="16" t="s">
        <v>491</v>
      </c>
      <c r="AU98" s="16" t="s">
        <v>84</v>
      </c>
      <c r="AY98" s="16" t="s">
        <v>148</v>
      </c>
      <c r="BE98" s="184">
        <f t="shared" si="4"/>
        <v>0</v>
      </c>
      <c r="BF98" s="184">
        <f t="shared" si="5"/>
        <v>0</v>
      </c>
      <c r="BG98" s="184">
        <f t="shared" si="6"/>
        <v>0</v>
      </c>
      <c r="BH98" s="184">
        <f t="shared" si="7"/>
        <v>0</v>
      </c>
      <c r="BI98" s="184">
        <f t="shared" si="8"/>
        <v>0</v>
      </c>
      <c r="BJ98" s="16" t="s">
        <v>82</v>
      </c>
      <c r="BK98" s="184">
        <f t="shared" si="9"/>
        <v>0</v>
      </c>
      <c r="BL98" s="16" t="s">
        <v>556</v>
      </c>
      <c r="BM98" s="16" t="s">
        <v>236</v>
      </c>
    </row>
    <row r="99" spans="2:65" s="1" customFormat="1" ht="22.5" customHeight="1">
      <c r="B99" s="33"/>
      <c r="C99" s="173" t="s">
        <v>199</v>
      </c>
      <c r="D99" s="173" t="s">
        <v>151</v>
      </c>
      <c r="E99" s="174" t="s">
        <v>2164</v>
      </c>
      <c r="F99" s="175" t="s">
        <v>2165</v>
      </c>
      <c r="G99" s="176" t="s">
        <v>159</v>
      </c>
      <c r="H99" s="177">
        <v>11</v>
      </c>
      <c r="I99" s="178"/>
      <c r="J99" s="179">
        <f t="shared" si="0"/>
        <v>0</v>
      </c>
      <c r="K99" s="175" t="s">
        <v>19</v>
      </c>
      <c r="L99" s="37"/>
      <c r="M99" s="180" t="s">
        <v>19</v>
      </c>
      <c r="N99" s="181" t="s">
        <v>45</v>
      </c>
      <c r="O99" s="59"/>
      <c r="P99" s="182">
        <f t="shared" si="1"/>
        <v>0</v>
      </c>
      <c r="Q99" s="182">
        <v>0</v>
      </c>
      <c r="R99" s="182">
        <f t="shared" si="2"/>
        <v>0</v>
      </c>
      <c r="S99" s="182">
        <v>0</v>
      </c>
      <c r="T99" s="183">
        <f t="shared" si="3"/>
        <v>0</v>
      </c>
      <c r="AR99" s="16" t="s">
        <v>556</v>
      </c>
      <c r="AT99" s="16" t="s">
        <v>151</v>
      </c>
      <c r="AU99" s="16" t="s">
        <v>84</v>
      </c>
      <c r="AY99" s="16" t="s">
        <v>148</v>
      </c>
      <c r="BE99" s="184">
        <f t="shared" si="4"/>
        <v>0</v>
      </c>
      <c r="BF99" s="184">
        <f t="shared" si="5"/>
        <v>0</v>
      </c>
      <c r="BG99" s="184">
        <f t="shared" si="6"/>
        <v>0</v>
      </c>
      <c r="BH99" s="184">
        <f t="shared" si="7"/>
        <v>0</v>
      </c>
      <c r="BI99" s="184">
        <f t="shared" si="8"/>
        <v>0</v>
      </c>
      <c r="BJ99" s="16" t="s">
        <v>82</v>
      </c>
      <c r="BK99" s="184">
        <f t="shared" si="9"/>
        <v>0</v>
      </c>
      <c r="BL99" s="16" t="s">
        <v>556</v>
      </c>
      <c r="BM99" s="16" t="s">
        <v>247</v>
      </c>
    </row>
    <row r="100" spans="2:65" s="1" customFormat="1" ht="16.5" customHeight="1">
      <c r="B100" s="33"/>
      <c r="C100" s="220" t="s">
        <v>206</v>
      </c>
      <c r="D100" s="220" t="s">
        <v>491</v>
      </c>
      <c r="E100" s="221" t="s">
        <v>2166</v>
      </c>
      <c r="F100" s="222" t="s">
        <v>2167</v>
      </c>
      <c r="G100" s="223" t="s">
        <v>159</v>
      </c>
      <c r="H100" s="224">
        <v>11</v>
      </c>
      <c r="I100" s="225"/>
      <c r="J100" s="226">
        <f t="shared" si="0"/>
        <v>0</v>
      </c>
      <c r="K100" s="222" t="s">
        <v>19</v>
      </c>
      <c r="L100" s="227"/>
      <c r="M100" s="228" t="s">
        <v>19</v>
      </c>
      <c r="N100" s="229" t="s">
        <v>45</v>
      </c>
      <c r="O100" s="59"/>
      <c r="P100" s="182">
        <f t="shared" si="1"/>
        <v>0</v>
      </c>
      <c r="Q100" s="182">
        <v>0</v>
      </c>
      <c r="R100" s="182">
        <f t="shared" si="2"/>
        <v>0</v>
      </c>
      <c r="S100" s="182">
        <v>0</v>
      </c>
      <c r="T100" s="183">
        <f t="shared" si="3"/>
        <v>0</v>
      </c>
      <c r="AR100" s="16" t="s">
        <v>1642</v>
      </c>
      <c r="AT100" s="16" t="s">
        <v>491</v>
      </c>
      <c r="AU100" s="16" t="s">
        <v>84</v>
      </c>
      <c r="AY100" s="16" t="s">
        <v>148</v>
      </c>
      <c r="BE100" s="184">
        <f t="shared" si="4"/>
        <v>0</v>
      </c>
      <c r="BF100" s="184">
        <f t="shared" si="5"/>
        <v>0</v>
      </c>
      <c r="BG100" s="184">
        <f t="shared" si="6"/>
        <v>0</v>
      </c>
      <c r="BH100" s="184">
        <f t="shared" si="7"/>
        <v>0</v>
      </c>
      <c r="BI100" s="184">
        <f t="shared" si="8"/>
        <v>0</v>
      </c>
      <c r="BJ100" s="16" t="s">
        <v>82</v>
      </c>
      <c r="BK100" s="184">
        <f t="shared" si="9"/>
        <v>0</v>
      </c>
      <c r="BL100" s="16" t="s">
        <v>556</v>
      </c>
      <c r="BM100" s="16" t="s">
        <v>259</v>
      </c>
    </row>
    <row r="101" spans="2:65" s="1" customFormat="1" ht="22.5" customHeight="1">
      <c r="B101" s="33"/>
      <c r="C101" s="173" t="s">
        <v>213</v>
      </c>
      <c r="D101" s="173" t="s">
        <v>151</v>
      </c>
      <c r="E101" s="174" t="s">
        <v>2168</v>
      </c>
      <c r="F101" s="175" t="s">
        <v>2169</v>
      </c>
      <c r="G101" s="176" t="s">
        <v>159</v>
      </c>
      <c r="H101" s="177">
        <v>60</v>
      </c>
      <c r="I101" s="178"/>
      <c r="J101" s="179">
        <f t="shared" si="0"/>
        <v>0</v>
      </c>
      <c r="K101" s="175" t="s">
        <v>19</v>
      </c>
      <c r="L101" s="37"/>
      <c r="M101" s="180" t="s">
        <v>19</v>
      </c>
      <c r="N101" s="181" t="s">
        <v>45</v>
      </c>
      <c r="O101" s="59"/>
      <c r="P101" s="182">
        <f t="shared" si="1"/>
        <v>0</v>
      </c>
      <c r="Q101" s="182">
        <v>0</v>
      </c>
      <c r="R101" s="182">
        <f t="shared" si="2"/>
        <v>0</v>
      </c>
      <c r="S101" s="182">
        <v>0</v>
      </c>
      <c r="T101" s="183">
        <f t="shared" si="3"/>
        <v>0</v>
      </c>
      <c r="AR101" s="16" t="s">
        <v>556</v>
      </c>
      <c r="AT101" s="16" t="s">
        <v>151</v>
      </c>
      <c r="AU101" s="16" t="s">
        <v>84</v>
      </c>
      <c r="AY101" s="16" t="s">
        <v>148</v>
      </c>
      <c r="BE101" s="184">
        <f t="shared" si="4"/>
        <v>0</v>
      </c>
      <c r="BF101" s="184">
        <f t="shared" si="5"/>
        <v>0</v>
      </c>
      <c r="BG101" s="184">
        <f t="shared" si="6"/>
        <v>0</v>
      </c>
      <c r="BH101" s="184">
        <f t="shared" si="7"/>
        <v>0</v>
      </c>
      <c r="BI101" s="184">
        <f t="shared" si="8"/>
        <v>0</v>
      </c>
      <c r="BJ101" s="16" t="s">
        <v>82</v>
      </c>
      <c r="BK101" s="184">
        <f t="shared" si="9"/>
        <v>0</v>
      </c>
      <c r="BL101" s="16" t="s">
        <v>556</v>
      </c>
      <c r="BM101" s="16" t="s">
        <v>276</v>
      </c>
    </row>
    <row r="102" spans="2:65" s="1" customFormat="1" ht="16.5" customHeight="1">
      <c r="B102" s="33"/>
      <c r="C102" s="220" t="s">
        <v>220</v>
      </c>
      <c r="D102" s="220" t="s">
        <v>491</v>
      </c>
      <c r="E102" s="221" t="s">
        <v>2170</v>
      </c>
      <c r="F102" s="222" t="s">
        <v>2171</v>
      </c>
      <c r="G102" s="223" t="s">
        <v>159</v>
      </c>
      <c r="H102" s="224">
        <v>60</v>
      </c>
      <c r="I102" s="225"/>
      <c r="J102" s="226">
        <f t="shared" si="0"/>
        <v>0</v>
      </c>
      <c r="K102" s="222" t="s">
        <v>19</v>
      </c>
      <c r="L102" s="227"/>
      <c r="M102" s="228" t="s">
        <v>19</v>
      </c>
      <c r="N102" s="229" t="s">
        <v>45</v>
      </c>
      <c r="O102" s="59"/>
      <c r="P102" s="182">
        <f t="shared" si="1"/>
        <v>0</v>
      </c>
      <c r="Q102" s="182">
        <v>0</v>
      </c>
      <c r="R102" s="182">
        <f t="shared" si="2"/>
        <v>0</v>
      </c>
      <c r="S102" s="182">
        <v>0</v>
      </c>
      <c r="T102" s="183">
        <f t="shared" si="3"/>
        <v>0</v>
      </c>
      <c r="AR102" s="16" t="s">
        <v>1642</v>
      </c>
      <c r="AT102" s="16" t="s">
        <v>491</v>
      </c>
      <c r="AU102" s="16" t="s">
        <v>84</v>
      </c>
      <c r="AY102" s="16" t="s">
        <v>148</v>
      </c>
      <c r="BE102" s="184">
        <f t="shared" si="4"/>
        <v>0</v>
      </c>
      <c r="BF102" s="184">
        <f t="shared" si="5"/>
        <v>0</v>
      </c>
      <c r="BG102" s="184">
        <f t="shared" si="6"/>
        <v>0</v>
      </c>
      <c r="BH102" s="184">
        <f t="shared" si="7"/>
        <v>0</v>
      </c>
      <c r="BI102" s="184">
        <f t="shared" si="8"/>
        <v>0</v>
      </c>
      <c r="BJ102" s="16" t="s">
        <v>82</v>
      </c>
      <c r="BK102" s="184">
        <f t="shared" si="9"/>
        <v>0</v>
      </c>
      <c r="BL102" s="16" t="s">
        <v>556</v>
      </c>
      <c r="BM102" s="16" t="s">
        <v>317</v>
      </c>
    </row>
    <row r="103" spans="2:65" s="1" customFormat="1" ht="16.5" customHeight="1">
      <c r="B103" s="33"/>
      <c r="C103" s="173" t="s">
        <v>225</v>
      </c>
      <c r="D103" s="173" t="s">
        <v>151</v>
      </c>
      <c r="E103" s="174" t="s">
        <v>2172</v>
      </c>
      <c r="F103" s="175" t="s">
        <v>2173</v>
      </c>
      <c r="G103" s="176" t="s">
        <v>159</v>
      </c>
      <c r="H103" s="177">
        <v>200</v>
      </c>
      <c r="I103" s="178"/>
      <c r="J103" s="179">
        <f t="shared" si="0"/>
        <v>0</v>
      </c>
      <c r="K103" s="175" t="s">
        <v>19</v>
      </c>
      <c r="L103" s="37"/>
      <c r="M103" s="180" t="s">
        <v>19</v>
      </c>
      <c r="N103" s="181" t="s">
        <v>45</v>
      </c>
      <c r="O103" s="59"/>
      <c r="P103" s="182">
        <f t="shared" si="1"/>
        <v>0</v>
      </c>
      <c r="Q103" s="182">
        <v>0</v>
      </c>
      <c r="R103" s="182">
        <f t="shared" si="2"/>
        <v>0</v>
      </c>
      <c r="S103" s="182">
        <v>0</v>
      </c>
      <c r="T103" s="183">
        <f t="shared" si="3"/>
        <v>0</v>
      </c>
      <c r="AR103" s="16" t="s">
        <v>556</v>
      </c>
      <c r="AT103" s="16" t="s">
        <v>151</v>
      </c>
      <c r="AU103" s="16" t="s">
        <v>84</v>
      </c>
      <c r="AY103" s="16" t="s">
        <v>148</v>
      </c>
      <c r="BE103" s="184">
        <f t="shared" si="4"/>
        <v>0</v>
      </c>
      <c r="BF103" s="184">
        <f t="shared" si="5"/>
        <v>0</v>
      </c>
      <c r="BG103" s="184">
        <f t="shared" si="6"/>
        <v>0</v>
      </c>
      <c r="BH103" s="184">
        <f t="shared" si="7"/>
        <v>0</v>
      </c>
      <c r="BI103" s="184">
        <f t="shared" si="8"/>
        <v>0</v>
      </c>
      <c r="BJ103" s="16" t="s">
        <v>82</v>
      </c>
      <c r="BK103" s="184">
        <f t="shared" si="9"/>
        <v>0</v>
      </c>
      <c r="BL103" s="16" t="s">
        <v>556</v>
      </c>
      <c r="BM103" s="16" t="s">
        <v>330</v>
      </c>
    </row>
    <row r="104" spans="2:65" s="1" customFormat="1" ht="16.5" customHeight="1">
      <c r="B104" s="33"/>
      <c r="C104" s="173" t="s">
        <v>232</v>
      </c>
      <c r="D104" s="173" t="s">
        <v>151</v>
      </c>
      <c r="E104" s="174" t="s">
        <v>2174</v>
      </c>
      <c r="F104" s="175" t="s">
        <v>2175</v>
      </c>
      <c r="G104" s="176" t="s">
        <v>159</v>
      </c>
      <c r="H104" s="177">
        <v>40</v>
      </c>
      <c r="I104" s="178"/>
      <c r="J104" s="179">
        <f t="shared" si="0"/>
        <v>0</v>
      </c>
      <c r="K104" s="175" t="s">
        <v>19</v>
      </c>
      <c r="L104" s="37"/>
      <c r="M104" s="180" t="s">
        <v>19</v>
      </c>
      <c r="N104" s="181" t="s">
        <v>45</v>
      </c>
      <c r="O104" s="59"/>
      <c r="P104" s="182">
        <f t="shared" si="1"/>
        <v>0</v>
      </c>
      <c r="Q104" s="182">
        <v>0</v>
      </c>
      <c r="R104" s="182">
        <f t="shared" si="2"/>
        <v>0</v>
      </c>
      <c r="S104" s="182">
        <v>0</v>
      </c>
      <c r="T104" s="183">
        <f t="shared" si="3"/>
        <v>0</v>
      </c>
      <c r="AR104" s="16" t="s">
        <v>556</v>
      </c>
      <c r="AT104" s="16" t="s">
        <v>151</v>
      </c>
      <c r="AU104" s="16" t="s">
        <v>84</v>
      </c>
      <c r="AY104" s="16" t="s">
        <v>148</v>
      </c>
      <c r="BE104" s="184">
        <f t="shared" si="4"/>
        <v>0</v>
      </c>
      <c r="BF104" s="184">
        <f t="shared" si="5"/>
        <v>0</v>
      </c>
      <c r="BG104" s="184">
        <f t="shared" si="6"/>
        <v>0</v>
      </c>
      <c r="BH104" s="184">
        <f t="shared" si="7"/>
        <v>0</v>
      </c>
      <c r="BI104" s="184">
        <f t="shared" si="8"/>
        <v>0</v>
      </c>
      <c r="BJ104" s="16" t="s">
        <v>82</v>
      </c>
      <c r="BK104" s="184">
        <f t="shared" si="9"/>
        <v>0</v>
      </c>
      <c r="BL104" s="16" t="s">
        <v>556</v>
      </c>
      <c r="BM104" s="16" t="s">
        <v>345</v>
      </c>
    </row>
    <row r="105" spans="2:65" s="1" customFormat="1" ht="16.5" customHeight="1">
      <c r="B105" s="33"/>
      <c r="C105" s="173" t="s">
        <v>236</v>
      </c>
      <c r="D105" s="173" t="s">
        <v>151</v>
      </c>
      <c r="E105" s="174" t="s">
        <v>2176</v>
      </c>
      <c r="F105" s="175" t="s">
        <v>2177</v>
      </c>
      <c r="G105" s="176" t="s">
        <v>202</v>
      </c>
      <c r="H105" s="177">
        <v>50</v>
      </c>
      <c r="I105" s="178"/>
      <c r="J105" s="179">
        <f t="shared" si="0"/>
        <v>0</v>
      </c>
      <c r="K105" s="175" t="s">
        <v>19</v>
      </c>
      <c r="L105" s="37"/>
      <c r="M105" s="180" t="s">
        <v>19</v>
      </c>
      <c r="N105" s="181" t="s">
        <v>45</v>
      </c>
      <c r="O105" s="59"/>
      <c r="P105" s="182">
        <f t="shared" si="1"/>
        <v>0</v>
      </c>
      <c r="Q105" s="182">
        <v>0</v>
      </c>
      <c r="R105" s="182">
        <f t="shared" si="2"/>
        <v>0</v>
      </c>
      <c r="S105" s="182">
        <v>0</v>
      </c>
      <c r="T105" s="183">
        <f t="shared" si="3"/>
        <v>0</v>
      </c>
      <c r="AR105" s="16" t="s">
        <v>556</v>
      </c>
      <c r="AT105" s="16" t="s">
        <v>151</v>
      </c>
      <c r="AU105" s="16" t="s">
        <v>84</v>
      </c>
      <c r="AY105" s="16" t="s">
        <v>148</v>
      </c>
      <c r="BE105" s="184">
        <f t="shared" si="4"/>
        <v>0</v>
      </c>
      <c r="BF105" s="184">
        <f t="shared" si="5"/>
        <v>0</v>
      </c>
      <c r="BG105" s="184">
        <f t="shared" si="6"/>
        <v>0</v>
      </c>
      <c r="BH105" s="184">
        <f t="shared" si="7"/>
        <v>0</v>
      </c>
      <c r="BI105" s="184">
        <f t="shared" si="8"/>
        <v>0</v>
      </c>
      <c r="BJ105" s="16" t="s">
        <v>82</v>
      </c>
      <c r="BK105" s="184">
        <f t="shared" si="9"/>
        <v>0</v>
      </c>
      <c r="BL105" s="16" t="s">
        <v>556</v>
      </c>
      <c r="BM105" s="16" t="s">
        <v>357</v>
      </c>
    </row>
    <row r="106" spans="2:65" s="1" customFormat="1" ht="16.5" customHeight="1">
      <c r="B106" s="33"/>
      <c r="C106" s="220" t="s">
        <v>8</v>
      </c>
      <c r="D106" s="220" t="s">
        <v>491</v>
      </c>
      <c r="E106" s="221" t="s">
        <v>2178</v>
      </c>
      <c r="F106" s="222" t="s">
        <v>2179</v>
      </c>
      <c r="G106" s="223" t="s">
        <v>202</v>
      </c>
      <c r="H106" s="224">
        <v>50</v>
      </c>
      <c r="I106" s="225"/>
      <c r="J106" s="226">
        <f t="shared" si="0"/>
        <v>0</v>
      </c>
      <c r="K106" s="222" t="s">
        <v>19</v>
      </c>
      <c r="L106" s="227"/>
      <c r="M106" s="228" t="s">
        <v>19</v>
      </c>
      <c r="N106" s="229" t="s">
        <v>45</v>
      </c>
      <c r="O106" s="59"/>
      <c r="P106" s="182">
        <f t="shared" si="1"/>
        <v>0</v>
      </c>
      <c r="Q106" s="182">
        <v>0</v>
      </c>
      <c r="R106" s="182">
        <f t="shared" si="2"/>
        <v>0</v>
      </c>
      <c r="S106" s="182">
        <v>0</v>
      </c>
      <c r="T106" s="183">
        <f t="shared" si="3"/>
        <v>0</v>
      </c>
      <c r="AR106" s="16" t="s">
        <v>1642</v>
      </c>
      <c r="AT106" s="16" t="s">
        <v>491</v>
      </c>
      <c r="AU106" s="16" t="s">
        <v>84</v>
      </c>
      <c r="AY106" s="16" t="s">
        <v>148</v>
      </c>
      <c r="BE106" s="184">
        <f t="shared" si="4"/>
        <v>0</v>
      </c>
      <c r="BF106" s="184">
        <f t="shared" si="5"/>
        <v>0</v>
      </c>
      <c r="BG106" s="184">
        <f t="shared" si="6"/>
        <v>0</v>
      </c>
      <c r="BH106" s="184">
        <f t="shared" si="7"/>
        <v>0</v>
      </c>
      <c r="BI106" s="184">
        <f t="shared" si="8"/>
        <v>0</v>
      </c>
      <c r="BJ106" s="16" t="s">
        <v>82</v>
      </c>
      <c r="BK106" s="184">
        <f t="shared" si="9"/>
        <v>0</v>
      </c>
      <c r="BL106" s="16" t="s">
        <v>556</v>
      </c>
      <c r="BM106" s="16" t="s">
        <v>366</v>
      </c>
    </row>
    <row r="107" spans="2:65" s="1" customFormat="1" ht="16.5" customHeight="1">
      <c r="B107" s="33"/>
      <c r="C107" s="173" t="s">
        <v>247</v>
      </c>
      <c r="D107" s="173" t="s">
        <v>151</v>
      </c>
      <c r="E107" s="174" t="s">
        <v>2180</v>
      </c>
      <c r="F107" s="175" t="s">
        <v>2181</v>
      </c>
      <c r="G107" s="176" t="s">
        <v>202</v>
      </c>
      <c r="H107" s="177">
        <v>70</v>
      </c>
      <c r="I107" s="178"/>
      <c r="J107" s="179">
        <f t="shared" si="0"/>
        <v>0</v>
      </c>
      <c r="K107" s="175" t="s">
        <v>19</v>
      </c>
      <c r="L107" s="37"/>
      <c r="M107" s="180" t="s">
        <v>19</v>
      </c>
      <c r="N107" s="181" t="s">
        <v>45</v>
      </c>
      <c r="O107" s="59"/>
      <c r="P107" s="182">
        <f t="shared" si="1"/>
        <v>0</v>
      </c>
      <c r="Q107" s="182">
        <v>0</v>
      </c>
      <c r="R107" s="182">
        <f t="shared" si="2"/>
        <v>0</v>
      </c>
      <c r="S107" s="182">
        <v>0</v>
      </c>
      <c r="T107" s="183">
        <f t="shared" si="3"/>
        <v>0</v>
      </c>
      <c r="AR107" s="16" t="s">
        <v>556</v>
      </c>
      <c r="AT107" s="16" t="s">
        <v>151</v>
      </c>
      <c r="AU107" s="16" t="s">
        <v>84</v>
      </c>
      <c r="AY107" s="16" t="s">
        <v>148</v>
      </c>
      <c r="BE107" s="184">
        <f t="shared" si="4"/>
        <v>0</v>
      </c>
      <c r="BF107" s="184">
        <f t="shared" si="5"/>
        <v>0</v>
      </c>
      <c r="BG107" s="184">
        <f t="shared" si="6"/>
        <v>0</v>
      </c>
      <c r="BH107" s="184">
        <f t="shared" si="7"/>
        <v>0</v>
      </c>
      <c r="BI107" s="184">
        <f t="shared" si="8"/>
        <v>0</v>
      </c>
      <c r="BJ107" s="16" t="s">
        <v>82</v>
      </c>
      <c r="BK107" s="184">
        <f t="shared" si="9"/>
        <v>0</v>
      </c>
      <c r="BL107" s="16" t="s">
        <v>556</v>
      </c>
      <c r="BM107" s="16" t="s">
        <v>382</v>
      </c>
    </row>
    <row r="108" spans="2:65" s="1" customFormat="1" ht="16.5" customHeight="1">
      <c r="B108" s="33"/>
      <c r="C108" s="220" t="s">
        <v>254</v>
      </c>
      <c r="D108" s="220" t="s">
        <v>491</v>
      </c>
      <c r="E108" s="221" t="s">
        <v>2182</v>
      </c>
      <c r="F108" s="222" t="s">
        <v>2183</v>
      </c>
      <c r="G108" s="223" t="s">
        <v>202</v>
      </c>
      <c r="H108" s="224">
        <v>70</v>
      </c>
      <c r="I108" s="225"/>
      <c r="J108" s="226">
        <f t="shared" si="0"/>
        <v>0</v>
      </c>
      <c r="K108" s="222" t="s">
        <v>19</v>
      </c>
      <c r="L108" s="227"/>
      <c r="M108" s="228" t="s">
        <v>19</v>
      </c>
      <c r="N108" s="229" t="s">
        <v>45</v>
      </c>
      <c r="O108" s="59"/>
      <c r="P108" s="182">
        <f t="shared" si="1"/>
        <v>0</v>
      </c>
      <c r="Q108" s="182">
        <v>0</v>
      </c>
      <c r="R108" s="182">
        <f t="shared" si="2"/>
        <v>0</v>
      </c>
      <c r="S108" s="182">
        <v>0</v>
      </c>
      <c r="T108" s="183">
        <f t="shared" si="3"/>
        <v>0</v>
      </c>
      <c r="AR108" s="16" t="s">
        <v>1642</v>
      </c>
      <c r="AT108" s="16" t="s">
        <v>491</v>
      </c>
      <c r="AU108" s="16" t="s">
        <v>84</v>
      </c>
      <c r="AY108" s="16" t="s">
        <v>148</v>
      </c>
      <c r="BE108" s="184">
        <f t="shared" si="4"/>
        <v>0</v>
      </c>
      <c r="BF108" s="184">
        <f t="shared" si="5"/>
        <v>0</v>
      </c>
      <c r="BG108" s="184">
        <f t="shared" si="6"/>
        <v>0</v>
      </c>
      <c r="BH108" s="184">
        <f t="shared" si="7"/>
        <v>0</v>
      </c>
      <c r="BI108" s="184">
        <f t="shared" si="8"/>
        <v>0</v>
      </c>
      <c r="BJ108" s="16" t="s">
        <v>82</v>
      </c>
      <c r="BK108" s="184">
        <f t="shared" si="9"/>
        <v>0</v>
      </c>
      <c r="BL108" s="16" t="s">
        <v>556</v>
      </c>
      <c r="BM108" s="16" t="s">
        <v>392</v>
      </c>
    </row>
    <row r="109" spans="2:65" s="1" customFormat="1" ht="16.5" customHeight="1">
      <c r="B109" s="33"/>
      <c r="C109" s="173" t="s">
        <v>259</v>
      </c>
      <c r="D109" s="173" t="s">
        <v>151</v>
      </c>
      <c r="E109" s="174" t="s">
        <v>2184</v>
      </c>
      <c r="F109" s="175" t="s">
        <v>2185</v>
      </c>
      <c r="G109" s="176" t="s">
        <v>202</v>
      </c>
      <c r="H109" s="177">
        <v>50</v>
      </c>
      <c r="I109" s="178"/>
      <c r="J109" s="179">
        <f t="shared" si="0"/>
        <v>0</v>
      </c>
      <c r="K109" s="175" t="s">
        <v>19</v>
      </c>
      <c r="L109" s="37"/>
      <c r="M109" s="180" t="s">
        <v>19</v>
      </c>
      <c r="N109" s="181" t="s">
        <v>45</v>
      </c>
      <c r="O109" s="59"/>
      <c r="P109" s="182">
        <f t="shared" si="1"/>
        <v>0</v>
      </c>
      <c r="Q109" s="182">
        <v>0</v>
      </c>
      <c r="R109" s="182">
        <f t="shared" si="2"/>
        <v>0</v>
      </c>
      <c r="S109" s="182">
        <v>0</v>
      </c>
      <c r="T109" s="183">
        <f t="shared" si="3"/>
        <v>0</v>
      </c>
      <c r="AR109" s="16" t="s">
        <v>556</v>
      </c>
      <c r="AT109" s="16" t="s">
        <v>151</v>
      </c>
      <c r="AU109" s="16" t="s">
        <v>84</v>
      </c>
      <c r="AY109" s="16" t="s">
        <v>148</v>
      </c>
      <c r="BE109" s="184">
        <f t="shared" si="4"/>
        <v>0</v>
      </c>
      <c r="BF109" s="184">
        <f t="shared" si="5"/>
        <v>0</v>
      </c>
      <c r="BG109" s="184">
        <f t="shared" si="6"/>
        <v>0</v>
      </c>
      <c r="BH109" s="184">
        <f t="shared" si="7"/>
        <v>0</v>
      </c>
      <c r="BI109" s="184">
        <f t="shared" si="8"/>
        <v>0</v>
      </c>
      <c r="BJ109" s="16" t="s">
        <v>82</v>
      </c>
      <c r="BK109" s="184">
        <f t="shared" si="9"/>
        <v>0</v>
      </c>
      <c r="BL109" s="16" t="s">
        <v>556</v>
      </c>
      <c r="BM109" s="16" t="s">
        <v>401</v>
      </c>
    </row>
    <row r="110" spans="2:65" s="1" customFormat="1" ht="16.5" customHeight="1">
      <c r="B110" s="33"/>
      <c r="C110" s="220" t="s">
        <v>266</v>
      </c>
      <c r="D110" s="220" t="s">
        <v>491</v>
      </c>
      <c r="E110" s="221" t="s">
        <v>2186</v>
      </c>
      <c r="F110" s="222" t="s">
        <v>2187</v>
      </c>
      <c r="G110" s="223" t="s">
        <v>202</v>
      </c>
      <c r="H110" s="224">
        <v>50</v>
      </c>
      <c r="I110" s="225"/>
      <c r="J110" s="226">
        <f t="shared" si="0"/>
        <v>0</v>
      </c>
      <c r="K110" s="222" t="s">
        <v>19</v>
      </c>
      <c r="L110" s="227"/>
      <c r="M110" s="228" t="s">
        <v>19</v>
      </c>
      <c r="N110" s="229" t="s">
        <v>45</v>
      </c>
      <c r="O110" s="59"/>
      <c r="P110" s="182">
        <f t="shared" si="1"/>
        <v>0</v>
      </c>
      <c r="Q110" s="182">
        <v>0</v>
      </c>
      <c r="R110" s="182">
        <f t="shared" si="2"/>
        <v>0</v>
      </c>
      <c r="S110" s="182">
        <v>0</v>
      </c>
      <c r="T110" s="183">
        <f t="shared" si="3"/>
        <v>0</v>
      </c>
      <c r="AR110" s="16" t="s">
        <v>1642</v>
      </c>
      <c r="AT110" s="16" t="s">
        <v>491</v>
      </c>
      <c r="AU110" s="16" t="s">
        <v>84</v>
      </c>
      <c r="AY110" s="16" t="s">
        <v>148</v>
      </c>
      <c r="BE110" s="184">
        <f t="shared" si="4"/>
        <v>0</v>
      </c>
      <c r="BF110" s="184">
        <f t="shared" si="5"/>
        <v>0</v>
      </c>
      <c r="BG110" s="184">
        <f t="shared" si="6"/>
        <v>0</v>
      </c>
      <c r="BH110" s="184">
        <f t="shared" si="7"/>
        <v>0</v>
      </c>
      <c r="BI110" s="184">
        <f t="shared" si="8"/>
        <v>0</v>
      </c>
      <c r="BJ110" s="16" t="s">
        <v>82</v>
      </c>
      <c r="BK110" s="184">
        <f t="shared" si="9"/>
        <v>0</v>
      </c>
      <c r="BL110" s="16" t="s">
        <v>556</v>
      </c>
      <c r="BM110" s="16" t="s">
        <v>410</v>
      </c>
    </row>
    <row r="111" spans="2:65" s="1" customFormat="1" ht="16.5" customHeight="1">
      <c r="B111" s="33"/>
      <c r="C111" s="173" t="s">
        <v>276</v>
      </c>
      <c r="D111" s="173" t="s">
        <v>151</v>
      </c>
      <c r="E111" s="174" t="s">
        <v>2188</v>
      </c>
      <c r="F111" s="175" t="s">
        <v>2189</v>
      </c>
      <c r="G111" s="176" t="s">
        <v>399</v>
      </c>
      <c r="H111" s="177">
        <v>120</v>
      </c>
      <c r="I111" s="178"/>
      <c r="J111" s="179">
        <f t="shared" si="0"/>
        <v>0</v>
      </c>
      <c r="K111" s="175" t="s">
        <v>19</v>
      </c>
      <c r="L111" s="37"/>
      <c r="M111" s="180" t="s">
        <v>19</v>
      </c>
      <c r="N111" s="181" t="s">
        <v>45</v>
      </c>
      <c r="O111" s="59"/>
      <c r="P111" s="182">
        <f t="shared" si="1"/>
        <v>0</v>
      </c>
      <c r="Q111" s="182">
        <v>0</v>
      </c>
      <c r="R111" s="182">
        <f t="shared" si="2"/>
        <v>0</v>
      </c>
      <c r="S111" s="182">
        <v>0</v>
      </c>
      <c r="T111" s="183">
        <f t="shared" si="3"/>
        <v>0</v>
      </c>
      <c r="AR111" s="16" t="s">
        <v>556</v>
      </c>
      <c r="AT111" s="16" t="s">
        <v>151</v>
      </c>
      <c r="AU111" s="16" t="s">
        <v>84</v>
      </c>
      <c r="AY111" s="16" t="s">
        <v>148</v>
      </c>
      <c r="BE111" s="184">
        <f t="shared" si="4"/>
        <v>0</v>
      </c>
      <c r="BF111" s="184">
        <f t="shared" si="5"/>
        <v>0</v>
      </c>
      <c r="BG111" s="184">
        <f t="shared" si="6"/>
        <v>0</v>
      </c>
      <c r="BH111" s="184">
        <f t="shared" si="7"/>
        <v>0</v>
      </c>
      <c r="BI111" s="184">
        <f t="shared" si="8"/>
        <v>0</v>
      </c>
      <c r="BJ111" s="16" t="s">
        <v>82</v>
      </c>
      <c r="BK111" s="184">
        <f t="shared" si="9"/>
        <v>0</v>
      </c>
      <c r="BL111" s="16" t="s">
        <v>556</v>
      </c>
      <c r="BM111" s="16" t="s">
        <v>419</v>
      </c>
    </row>
    <row r="112" spans="2:65" s="1" customFormat="1" ht="16.5" customHeight="1">
      <c r="B112" s="33"/>
      <c r="C112" s="220" t="s">
        <v>7</v>
      </c>
      <c r="D112" s="220" t="s">
        <v>491</v>
      </c>
      <c r="E112" s="221" t="s">
        <v>2190</v>
      </c>
      <c r="F112" s="222" t="s">
        <v>2189</v>
      </c>
      <c r="G112" s="223" t="s">
        <v>399</v>
      </c>
      <c r="H112" s="224">
        <v>120</v>
      </c>
      <c r="I112" s="225"/>
      <c r="J112" s="226">
        <f t="shared" si="0"/>
        <v>0</v>
      </c>
      <c r="K112" s="222" t="s">
        <v>19</v>
      </c>
      <c r="L112" s="227"/>
      <c r="M112" s="228" t="s">
        <v>19</v>
      </c>
      <c r="N112" s="229" t="s">
        <v>45</v>
      </c>
      <c r="O112" s="59"/>
      <c r="P112" s="182">
        <f t="shared" si="1"/>
        <v>0</v>
      </c>
      <c r="Q112" s="182">
        <v>0</v>
      </c>
      <c r="R112" s="182">
        <f t="shared" si="2"/>
        <v>0</v>
      </c>
      <c r="S112" s="182">
        <v>0</v>
      </c>
      <c r="T112" s="183">
        <f t="shared" si="3"/>
        <v>0</v>
      </c>
      <c r="AR112" s="16" t="s">
        <v>1642</v>
      </c>
      <c r="AT112" s="16" t="s">
        <v>491</v>
      </c>
      <c r="AU112" s="16" t="s">
        <v>84</v>
      </c>
      <c r="AY112" s="16" t="s">
        <v>148</v>
      </c>
      <c r="BE112" s="184">
        <f t="shared" si="4"/>
        <v>0</v>
      </c>
      <c r="BF112" s="184">
        <f t="shared" si="5"/>
        <v>0</v>
      </c>
      <c r="BG112" s="184">
        <f t="shared" si="6"/>
        <v>0</v>
      </c>
      <c r="BH112" s="184">
        <f t="shared" si="7"/>
        <v>0</v>
      </c>
      <c r="BI112" s="184">
        <f t="shared" si="8"/>
        <v>0</v>
      </c>
      <c r="BJ112" s="16" t="s">
        <v>82</v>
      </c>
      <c r="BK112" s="184">
        <f t="shared" si="9"/>
        <v>0</v>
      </c>
      <c r="BL112" s="16" t="s">
        <v>556</v>
      </c>
      <c r="BM112" s="16" t="s">
        <v>429</v>
      </c>
    </row>
    <row r="113" spans="2:65" s="1" customFormat="1" ht="22.5" customHeight="1">
      <c r="B113" s="33"/>
      <c r="C113" s="173" t="s">
        <v>317</v>
      </c>
      <c r="D113" s="173" t="s">
        <v>151</v>
      </c>
      <c r="E113" s="174" t="s">
        <v>2191</v>
      </c>
      <c r="F113" s="175" t="s">
        <v>2192</v>
      </c>
      <c r="G113" s="176" t="s">
        <v>159</v>
      </c>
      <c r="H113" s="177">
        <v>5</v>
      </c>
      <c r="I113" s="178"/>
      <c r="J113" s="179">
        <f t="shared" si="0"/>
        <v>0</v>
      </c>
      <c r="K113" s="175" t="s">
        <v>19</v>
      </c>
      <c r="L113" s="37"/>
      <c r="M113" s="180" t="s">
        <v>19</v>
      </c>
      <c r="N113" s="181" t="s">
        <v>45</v>
      </c>
      <c r="O113" s="59"/>
      <c r="P113" s="182">
        <f t="shared" si="1"/>
        <v>0</v>
      </c>
      <c r="Q113" s="182">
        <v>0</v>
      </c>
      <c r="R113" s="182">
        <f t="shared" si="2"/>
        <v>0</v>
      </c>
      <c r="S113" s="182">
        <v>0</v>
      </c>
      <c r="T113" s="183">
        <f t="shared" si="3"/>
        <v>0</v>
      </c>
      <c r="AR113" s="16" t="s">
        <v>556</v>
      </c>
      <c r="AT113" s="16" t="s">
        <v>151</v>
      </c>
      <c r="AU113" s="16" t="s">
        <v>84</v>
      </c>
      <c r="AY113" s="16" t="s">
        <v>148</v>
      </c>
      <c r="BE113" s="184">
        <f t="shared" si="4"/>
        <v>0</v>
      </c>
      <c r="BF113" s="184">
        <f t="shared" si="5"/>
        <v>0</v>
      </c>
      <c r="BG113" s="184">
        <f t="shared" si="6"/>
        <v>0</v>
      </c>
      <c r="BH113" s="184">
        <f t="shared" si="7"/>
        <v>0</v>
      </c>
      <c r="BI113" s="184">
        <f t="shared" si="8"/>
        <v>0</v>
      </c>
      <c r="BJ113" s="16" t="s">
        <v>82</v>
      </c>
      <c r="BK113" s="184">
        <f t="shared" si="9"/>
        <v>0</v>
      </c>
      <c r="BL113" s="16" t="s">
        <v>556</v>
      </c>
      <c r="BM113" s="16" t="s">
        <v>438</v>
      </c>
    </row>
    <row r="114" spans="2:65" s="1" customFormat="1" ht="16.5" customHeight="1">
      <c r="B114" s="33"/>
      <c r="C114" s="220" t="s">
        <v>323</v>
      </c>
      <c r="D114" s="220" t="s">
        <v>491</v>
      </c>
      <c r="E114" s="221" t="s">
        <v>2193</v>
      </c>
      <c r="F114" s="222" t="s">
        <v>2194</v>
      </c>
      <c r="G114" s="223" t="s">
        <v>159</v>
      </c>
      <c r="H114" s="224">
        <v>5</v>
      </c>
      <c r="I114" s="225"/>
      <c r="J114" s="226">
        <f t="shared" si="0"/>
        <v>0</v>
      </c>
      <c r="K114" s="222" t="s">
        <v>19</v>
      </c>
      <c r="L114" s="227"/>
      <c r="M114" s="228" t="s">
        <v>19</v>
      </c>
      <c r="N114" s="229" t="s">
        <v>45</v>
      </c>
      <c r="O114" s="59"/>
      <c r="P114" s="182">
        <f t="shared" si="1"/>
        <v>0</v>
      </c>
      <c r="Q114" s="182">
        <v>0</v>
      </c>
      <c r="R114" s="182">
        <f t="shared" si="2"/>
        <v>0</v>
      </c>
      <c r="S114" s="182">
        <v>0</v>
      </c>
      <c r="T114" s="183">
        <f t="shared" si="3"/>
        <v>0</v>
      </c>
      <c r="AR114" s="16" t="s">
        <v>1642</v>
      </c>
      <c r="AT114" s="16" t="s">
        <v>491</v>
      </c>
      <c r="AU114" s="16" t="s">
        <v>84</v>
      </c>
      <c r="AY114" s="16" t="s">
        <v>148</v>
      </c>
      <c r="BE114" s="184">
        <f t="shared" si="4"/>
        <v>0</v>
      </c>
      <c r="BF114" s="184">
        <f t="shared" si="5"/>
        <v>0</v>
      </c>
      <c r="BG114" s="184">
        <f t="shared" si="6"/>
        <v>0</v>
      </c>
      <c r="BH114" s="184">
        <f t="shared" si="7"/>
        <v>0</v>
      </c>
      <c r="BI114" s="184">
        <f t="shared" si="8"/>
        <v>0</v>
      </c>
      <c r="BJ114" s="16" t="s">
        <v>82</v>
      </c>
      <c r="BK114" s="184">
        <f t="shared" si="9"/>
        <v>0</v>
      </c>
      <c r="BL114" s="16" t="s">
        <v>556</v>
      </c>
      <c r="BM114" s="16" t="s">
        <v>450</v>
      </c>
    </row>
    <row r="115" spans="2:65" s="1" customFormat="1" ht="22.5" customHeight="1">
      <c r="B115" s="33"/>
      <c r="C115" s="173" t="s">
        <v>330</v>
      </c>
      <c r="D115" s="173" t="s">
        <v>151</v>
      </c>
      <c r="E115" s="174" t="s">
        <v>2195</v>
      </c>
      <c r="F115" s="175" t="s">
        <v>2196</v>
      </c>
      <c r="G115" s="176" t="s">
        <v>159</v>
      </c>
      <c r="H115" s="177">
        <v>2</v>
      </c>
      <c r="I115" s="178"/>
      <c r="J115" s="179">
        <f t="shared" si="0"/>
        <v>0</v>
      </c>
      <c r="K115" s="175" t="s">
        <v>19</v>
      </c>
      <c r="L115" s="37"/>
      <c r="M115" s="180" t="s">
        <v>19</v>
      </c>
      <c r="N115" s="181" t="s">
        <v>45</v>
      </c>
      <c r="O115" s="59"/>
      <c r="P115" s="182">
        <f t="shared" si="1"/>
        <v>0</v>
      </c>
      <c r="Q115" s="182">
        <v>0</v>
      </c>
      <c r="R115" s="182">
        <f t="shared" si="2"/>
        <v>0</v>
      </c>
      <c r="S115" s="182">
        <v>0</v>
      </c>
      <c r="T115" s="183">
        <f t="shared" si="3"/>
        <v>0</v>
      </c>
      <c r="AR115" s="16" t="s">
        <v>556</v>
      </c>
      <c r="AT115" s="16" t="s">
        <v>151</v>
      </c>
      <c r="AU115" s="16" t="s">
        <v>84</v>
      </c>
      <c r="AY115" s="16" t="s">
        <v>148</v>
      </c>
      <c r="BE115" s="184">
        <f t="shared" si="4"/>
        <v>0</v>
      </c>
      <c r="BF115" s="184">
        <f t="shared" si="5"/>
        <v>0</v>
      </c>
      <c r="BG115" s="184">
        <f t="shared" si="6"/>
        <v>0</v>
      </c>
      <c r="BH115" s="184">
        <f t="shared" si="7"/>
        <v>0</v>
      </c>
      <c r="BI115" s="184">
        <f t="shared" si="8"/>
        <v>0</v>
      </c>
      <c r="BJ115" s="16" t="s">
        <v>82</v>
      </c>
      <c r="BK115" s="184">
        <f t="shared" si="9"/>
        <v>0</v>
      </c>
      <c r="BL115" s="16" t="s">
        <v>556</v>
      </c>
      <c r="BM115" s="16" t="s">
        <v>461</v>
      </c>
    </row>
    <row r="116" spans="2:65" s="1" customFormat="1" ht="16.5" customHeight="1">
      <c r="B116" s="33"/>
      <c r="C116" s="220" t="s">
        <v>337</v>
      </c>
      <c r="D116" s="220" t="s">
        <v>491</v>
      </c>
      <c r="E116" s="221" t="s">
        <v>2197</v>
      </c>
      <c r="F116" s="222" t="s">
        <v>2198</v>
      </c>
      <c r="G116" s="223" t="s">
        <v>159</v>
      </c>
      <c r="H116" s="224">
        <v>2</v>
      </c>
      <c r="I116" s="225"/>
      <c r="J116" s="226">
        <f t="shared" si="0"/>
        <v>0</v>
      </c>
      <c r="K116" s="222" t="s">
        <v>19</v>
      </c>
      <c r="L116" s="227"/>
      <c r="M116" s="228" t="s">
        <v>19</v>
      </c>
      <c r="N116" s="229" t="s">
        <v>45</v>
      </c>
      <c r="O116" s="59"/>
      <c r="P116" s="182">
        <f t="shared" si="1"/>
        <v>0</v>
      </c>
      <c r="Q116" s="182">
        <v>0</v>
      </c>
      <c r="R116" s="182">
        <f t="shared" si="2"/>
        <v>0</v>
      </c>
      <c r="S116" s="182">
        <v>0</v>
      </c>
      <c r="T116" s="183">
        <f t="shared" si="3"/>
        <v>0</v>
      </c>
      <c r="AR116" s="16" t="s">
        <v>1642</v>
      </c>
      <c r="AT116" s="16" t="s">
        <v>491</v>
      </c>
      <c r="AU116" s="16" t="s">
        <v>84</v>
      </c>
      <c r="AY116" s="16" t="s">
        <v>148</v>
      </c>
      <c r="BE116" s="184">
        <f t="shared" si="4"/>
        <v>0</v>
      </c>
      <c r="BF116" s="184">
        <f t="shared" si="5"/>
        <v>0</v>
      </c>
      <c r="BG116" s="184">
        <f t="shared" si="6"/>
        <v>0</v>
      </c>
      <c r="BH116" s="184">
        <f t="shared" si="7"/>
        <v>0</v>
      </c>
      <c r="BI116" s="184">
        <f t="shared" si="8"/>
        <v>0</v>
      </c>
      <c r="BJ116" s="16" t="s">
        <v>82</v>
      </c>
      <c r="BK116" s="184">
        <f t="shared" si="9"/>
        <v>0</v>
      </c>
      <c r="BL116" s="16" t="s">
        <v>556</v>
      </c>
      <c r="BM116" s="16" t="s">
        <v>471</v>
      </c>
    </row>
    <row r="117" spans="2:65" s="1" customFormat="1" ht="22.5" customHeight="1">
      <c r="B117" s="33"/>
      <c r="C117" s="173" t="s">
        <v>345</v>
      </c>
      <c r="D117" s="173" t="s">
        <v>151</v>
      </c>
      <c r="E117" s="174" t="s">
        <v>2199</v>
      </c>
      <c r="F117" s="175" t="s">
        <v>2200</v>
      </c>
      <c r="G117" s="176" t="s">
        <v>159</v>
      </c>
      <c r="H117" s="177">
        <v>2</v>
      </c>
      <c r="I117" s="178"/>
      <c r="J117" s="179">
        <f t="shared" si="0"/>
        <v>0</v>
      </c>
      <c r="K117" s="175" t="s">
        <v>19</v>
      </c>
      <c r="L117" s="37"/>
      <c r="M117" s="180" t="s">
        <v>19</v>
      </c>
      <c r="N117" s="181" t="s">
        <v>45</v>
      </c>
      <c r="O117" s="59"/>
      <c r="P117" s="182">
        <f t="shared" si="1"/>
        <v>0</v>
      </c>
      <c r="Q117" s="182">
        <v>0</v>
      </c>
      <c r="R117" s="182">
        <f t="shared" si="2"/>
        <v>0</v>
      </c>
      <c r="S117" s="182">
        <v>0</v>
      </c>
      <c r="T117" s="183">
        <f t="shared" si="3"/>
        <v>0</v>
      </c>
      <c r="AR117" s="16" t="s">
        <v>556</v>
      </c>
      <c r="AT117" s="16" t="s">
        <v>151</v>
      </c>
      <c r="AU117" s="16" t="s">
        <v>84</v>
      </c>
      <c r="AY117" s="16" t="s">
        <v>148</v>
      </c>
      <c r="BE117" s="184">
        <f t="shared" si="4"/>
        <v>0</v>
      </c>
      <c r="BF117" s="184">
        <f t="shared" si="5"/>
        <v>0</v>
      </c>
      <c r="BG117" s="184">
        <f t="shared" si="6"/>
        <v>0</v>
      </c>
      <c r="BH117" s="184">
        <f t="shared" si="7"/>
        <v>0</v>
      </c>
      <c r="BI117" s="184">
        <f t="shared" si="8"/>
        <v>0</v>
      </c>
      <c r="BJ117" s="16" t="s">
        <v>82</v>
      </c>
      <c r="BK117" s="184">
        <f t="shared" si="9"/>
        <v>0</v>
      </c>
      <c r="BL117" s="16" t="s">
        <v>556</v>
      </c>
      <c r="BM117" s="16" t="s">
        <v>485</v>
      </c>
    </row>
    <row r="118" spans="2:65" s="1" customFormat="1" ht="16.5" customHeight="1">
      <c r="B118" s="33"/>
      <c r="C118" s="220" t="s">
        <v>352</v>
      </c>
      <c r="D118" s="220" t="s">
        <v>491</v>
      </c>
      <c r="E118" s="221" t="s">
        <v>2201</v>
      </c>
      <c r="F118" s="222" t="s">
        <v>2202</v>
      </c>
      <c r="G118" s="223" t="s">
        <v>159</v>
      </c>
      <c r="H118" s="224">
        <v>2</v>
      </c>
      <c r="I118" s="225"/>
      <c r="J118" s="226">
        <f t="shared" si="0"/>
        <v>0</v>
      </c>
      <c r="K118" s="222" t="s">
        <v>19</v>
      </c>
      <c r="L118" s="227"/>
      <c r="M118" s="228" t="s">
        <v>19</v>
      </c>
      <c r="N118" s="229" t="s">
        <v>45</v>
      </c>
      <c r="O118" s="59"/>
      <c r="P118" s="182">
        <f t="shared" si="1"/>
        <v>0</v>
      </c>
      <c r="Q118" s="182">
        <v>0</v>
      </c>
      <c r="R118" s="182">
        <f t="shared" si="2"/>
        <v>0</v>
      </c>
      <c r="S118" s="182">
        <v>0</v>
      </c>
      <c r="T118" s="183">
        <f t="shared" si="3"/>
        <v>0</v>
      </c>
      <c r="AR118" s="16" t="s">
        <v>1642</v>
      </c>
      <c r="AT118" s="16" t="s">
        <v>491</v>
      </c>
      <c r="AU118" s="16" t="s">
        <v>84</v>
      </c>
      <c r="AY118" s="16" t="s">
        <v>148</v>
      </c>
      <c r="BE118" s="184">
        <f t="shared" si="4"/>
        <v>0</v>
      </c>
      <c r="BF118" s="184">
        <f t="shared" si="5"/>
        <v>0</v>
      </c>
      <c r="BG118" s="184">
        <f t="shared" si="6"/>
        <v>0</v>
      </c>
      <c r="BH118" s="184">
        <f t="shared" si="7"/>
        <v>0</v>
      </c>
      <c r="BI118" s="184">
        <f t="shared" si="8"/>
        <v>0</v>
      </c>
      <c r="BJ118" s="16" t="s">
        <v>82</v>
      </c>
      <c r="BK118" s="184">
        <f t="shared" si="9"/>
        <v>0</v>
      </c>
      <c r="BL118" s="16" t="s">
        <v>556</v>
      </c>
      <c r="BM118" s="16" t="s">
        <v>499</v>
      </c>
    </row>
    <row r="119" spans="2:65" s="1" customFormat="1" ht="22.5" customHeight="1">
      <c r="B119" s="33"/>
      <c r="C119" s="173" t="s">
        <v>357</v>
      </c>
      <c r="D119" s="173" t="s">
        <v>151</v>
      </c>
      <c r="E119" s="174" t="s">
        <v>2203</v>
      </c>
      <c r="F119" s="175" t="s">
        <v>2204</v>
      </c>
      <c r="G119" s="176" t="s">
        <v>159</v>
      </c>
      <c r="H119" s="177">
        <v>2</v>
      </c>
      <c r="I119" s="178"/>
      <c r="J119" s="179">
        <f t="shared" si="0"/>
        <v>0</v>
      </c>
      <c r="K119" s="175" t="s">
        <v>19</v>
      </c>
      <c r="L119" s="37"/>
      <c r="M119" s="180" t="s">
        <v>19</v>
      </c>
      <c r="N119" s="181" t="s">
        <v>45</v>
      </c>
      <c r="O119" s="59"/>
      <c r="P119" s="182">
        <f t="shared" si="1"/>
        <v>0</v>
      </c>
      <c r="Q119" s="182">
        <v>0</v>
      </c>
      <c r="R119" s="182">
        <f t="shared" si="2"/>
        <v>0</v>
      </c>
      <c r="S119" s="182">
        <v>0</v>
      </c>
      <c r="T119" s="183">
        <f t="shared" si="3"/>
        <v>0</v>
      </c>
      <c r="AR119" s="16" t="s">
        <v>556</v>
      </c>
      <c r="AT119" s="16" t="s">
        <v>151</v>
      </c>
      <c r="AU119" s="16" t="s">
        <v>84</v>
      </c>
      <c r="AY119" s="16" t="s">
        <v>148</v>
      </c>
      <c r="BE119" s="184">
        <f t="shared" si="4"/>
        <v>0</v>
      </c>
      <c r="BF119" s="184">
        <f t="shared" si="5"/>
        <v>0</v>
      </c>
      <c r="BG119" s="184">
        <f t="shared" si="6"/>
        <v>0</v>
      </c>
      <c r="BH119" s="184">
        <f t="shared" si="7"/>
        <v>0</v>
      </c>
      <c r="BI119" s="184">
        <f t="shared" si="8"/>
        <v>0</v>
      </c>
      <c r="BJ119" s="16" t="s">
        <v>82</v>
      </c>
      <c r="BK119" s="184">
        <f t="shared" si="9"/>
        <v>0</v>
      </c>
      <c r="BL119" s="16" t="s">
        <v>556</v>
      </c>
      <c r="BM119" s="16" t="s">
        <v>511</v>
      </c>
    </row>
    <row r="120" spans="2:65" s="1" customFormat="1" ht="16.5" customHeight="1">
      <c r="B120" s="33"/>
      <c r="C120" s="220" t="s">
        <v>362</v>
      </c>
      <c r="D120" s="220" t="s">
        <v>491</v>
      </c>
      <c r="E120" s="221" t="s">
        <v>2205</v>
      </c>
      <c r="F120" s="222" t="s">
        <v>2206</v>
      </c>
      <c r="G120" s="223" t="s">
        <v>159</v>
      </c>
      <c r="H120" s="224">
        <v>2</v>
      </c>
      <c r="I120" s="225"/>
      <c r="J120" s="226">
        <f t="shared" si="0"/>
        <v>0</v>
      </c>
      <c r="K120" s="222" t="s">
        <v>19</v>
      </c>
      <c r="L120" s="227"/>
      <c r="M120" s="228" t="s">
        <v>19</v>
      </c>
      <c r="N120" s="229" t="s">
        <v>45</v>
      </c>
      <c r="O120" s="59"/>
      <c r="P120" s="182">
        <f t="shared" si="1"/>
        <v>0</v>
      </c>
      <c r="Q120" s="182">
        <v>0</v>
      </c>
      <c r="R120" s="182">
        <f t="shared" si="2"/>
        <v>0</v>
      </c>
      <c r="S120" s="182">
        <v>0</v>
      </c>
      <c r="T120" s="183">
        <f t="shared" si="3"/>
        <v>0</v>
      </c>
      <c r="AR120" s="16" t="s">
        <v>1642</v>
      </c>
      <c r="AT120" s="16" t="s">
        <v>491</v>
      </c>
      <c r="AU120" s="16" t="s">
        <v>84</v>
      </c>
      <c r="AY120" s="16" t="s">
        <v>148</v>
      </c>
      <c r="BE120" s="184">
        <f t="shared" si="4"/>
        <v>0</v>
      </c>
      <c r="BF120" s="184">
        <f t="shared" si="5"/>
        <v>0</v>
      </c>
      <c r="BG120" s="184">
        <f t="shared" si="6"/>
        <v>0</v>
      </c>
      <c r="BH120" s="184">
        <f t="shared" si="7"/>
        <v>0</v>
      </c>
      <c r="BI120" s="184">
        <f t="shared" si="8"/>
        <v>0</v>
      </c>
      <c r="BJ120" s="16" t="s">
        <v>82</v>
      </c>
      <c r="BK120" s="184">
        <f t="shared" si="9"/>
        <v>0</v>
      </c>
      <c r="BL120" s="16" t="s">
        <v>556</v>
      </c>
      <c r="BM120" s="16" t="s">
        <v>519</v>
      </c>
    </row>
    <row r="121" spans="2:65" s="1" customFormat="1" ht="22.5" customHeight="1">
      <c r="B121" s="33"/>
      <c r="C121" s="173" t="s">
        <v>366</v>
      </c>
      <c r="D121" s="173" t="s">
        <v>151</v>
      </c>
      <c r="E121" s="174" t="s">
        <v>2207</v>
      </c>
      <c r="F121" s="175" t="s">
        <v>2208</v>
      </c>
      <c r="G121" s="176" t="s">
        <v>159</v>
      </c>
      <c r="H121" s="177">
        <v>3</v>
      </c>
      <c r="I121" s="178"/>
      <c r="J121" s="179">
        <f t="shared" si="0"/>
        <v>0</v>
      </c>
      <c r="K121" s="175" t="s">
        <v>19</v>
      </c>
      <c r="L121" s="37"/>
      <c r="M121" s="180" t="s">
        <v>19</v>
      </c>
      <c r="N121" s="181" t="s">
        <v>45</v>
      </c>
      <c r="O121" s="59"/>
      <c r="P121" s="182">
        <f t="shared" si="1"/>
        <v>0</v>
      </c>
      <c r="Q121" s="182">
        <v>0</v>
      </c>
      <c r="R121" s="182">
        <f t="shared" si="2"/>
        <v>0</v>
      </c>
      <c r="S121" s="182">
        <v>0</v>
      </c>
      <c r="T121" s="183">
        <f t="shared" si="3"/>
        <v>0</v>
      </c>
      <c r="AR121" s="16" t="s">
        <v>556</v>
      </c>
      <c r="AT121" s="16" t="s">
        <v>151</v>
      </c>
      <c r="AU121" s="16" t="s">
        <v>84</v>
      </c>
      <c r="AY121" s="16" t="s">
        <v>148</v>
      </c>
      <c r="BE121" s="184">
        <f t="shared" si="4"/>
        <v>0</v>
      </c>
      <c r="BF121" s="184">
        <f t="shared" si="5"/>
        <v>0</v>
      </c>
      <c r="BG121" s="184">
        <f t="shared" si="6"/>
        <v>0</v>
      </c>
      <c r="BH121" s="184">
        <f t="shared" si="7"/>
        <v>0</v>
      </c>
      <c r="BI121" s="184">
        <f t="shared" si="8"/>
        <v>0</v>
      </c>
      <c r="BJ121" s="16" t="s">
        <v>82</v>
      </c>
      <c r="BK121" s="184">
        <f t="shared" si="9"/>
        <v>0</v>
      </c>
      <c r="BL121" s="16" t="s">
        <v>556</v>
      </c>
      <c r="BM121" s="16" t="s">
        <v>527</v>
      </c>
    </row>
    <row r="122" spans="2:65" s="1" customFormat="1" ht="16.5" customHeight="1">
      <c r="B122" s="33"/>
      <c r="C122" s="220" t="s">
        <v>373</v>
      </c>
      <c r="D122" s="220" t="s">
        <v>491</v>
      </c>
      <c r="E122" s="221" t="s">
        <v>2209</v>
      </c>
      <c r="F122" s="222" t="s">
        <v>2210</v>
      </c>
      <c r="G122" s="223" t="s">
        <v>159</v>
      </c>
      <c r="H122" s="224">
        <v>3</v>
      </c>
      <c r="I122" s="225"/>
      <c r="J122" s="226">
        <f t="shared" si="0"/>
        <v>0</v>
      </c>
      <c r="K122" s="222" t="s">
        <v>19</v>
      </c>
      <c r="L122" s="227"/>
      <c r="M122" s="228" t="s">
        <v>19</v>
      </c>
      <c r="N122" s="229" t="s">
        <v>45</v>
      </c>
      <c r="O122" s="59"/>
      <c r="P122" s="182">
        <f t="shared" si="1"/>
        <v>0</v>
      </c>
      <c r="Q122" s="182">
        <v>0</v>
      </c>
      <c r="R122" s="182">
        <f t="shared" si="2"/>
        <v>0</v>
      </c>
      <c r="S122" s="182">
        <v>0</v>
      </c>
      <c r="T122" s="183">
        <f t="shared" si="3"/>
        <v>0</v>
      </c>
      <c r="AR122" s="16" t="s">
        <v>1642</v>
      </c>
      <c r="AT122" s="16" t="s">
        <v>491</v>
      </c>
      <c r="AU122" s="16" t="s">
        <v>84</v>
      </c>
      <c r="AY122" s="16" t="s">
        <v>148</v>
      </c>
      <c r="BE122" s="184">
        <f t="shared" si="4"/>
        <v>0</v>
      </c>
      <c r="BF122" s="184">
        <f t="shared" si="5"/>
        <v>0</v>
      </c>
      <c r="BG122" s="184">
        <f t="shared" si="6"/>
        <v>0</v>
      </c>
      <c r="BH122" s="184">
        <f t="shared" si="7"/>
        <v>0</v>
      </c>
      <c r="BI122" s="184">
        <f t="shared" si="8"/>
        <v>0</v>
      </c>
      <c r="BJ122" s="16" t="s">
        <v>82</v>
      </c>
      <c r="BK122" s="184">
        <f t="shared" si="9"/>
        <v>0</v>
      </c>
      <c r="BL122" s="16" t="s">
        <v>556</v>
      </c>
      <c r="BM122" s="16" t="s">
        <v>540</v>
      </c>
    </row>
    <row r="123" spans="2:65" s="1" customFormat="1" ht="22.5" customHeight="1">
      <c r="B123" s="33"/>
      <c r="C123" s="173" t="s">
        <v>382</v>
      </c>
      <c r="D123" s="173" t="s">
        <v>151</v>
      </c>
      <c r="E123" s="174" t="s">
        <v>2211</v>
      </c>
      <c r="F123" s="175" t="s">
        <v>2212</v>
      </c>
      <c r="G123" s="176" t="s">
        <v>159</v>
      </c>
      <c r="H123" s="177">
        <v>2</v>
      </c>
      <c r="I123" s="178"/>
      <c r="J123" s="179">
        <f t="shared" si="0"/>
        <v>0</v>
      </c>
      <c r="K123" s="175" t="s">
        <v>19</v>
      </c>
      <c r="L123" s="37"/>
      <c r="M123" s="180" t="s">
        <v>19</v>
      </c>
      <c r="N123" s="181" t="s">
        <v>45</v>
      </c>
      <c r="O123" s="59"/>
      <c r="P123" s="182">
        <f t="shared" si="1"/>
        <v>0</v>
      </c>
      <c r="Q123" s="182">
        <v>0</v>
      </c>
      <c r="R123" s="182">
        <f t="shared" si="2"/>
        <v>0</v>
      </c>
      <c r="S123" s="182">
        <v>0</v>
      </c>
      <c r="T123" s="183">
        <f t="shared" si="3"/>
        <v>0</v>
      </c>
      <c r="AR123" s="16" t="s">
        <v>556</v>
      </c>
      <c r="AT123" s="16" t="s">
        <v>151</v>
      </c>
      <c r="AU123" s="16" t="s">
        <v>84</v>
      </c>
      <c r="AY123" s="16" t="s">
        <v>148</v>
      </c>
      <c r="BE123" s="184">
        <f t="shared" si="4"/>
        <v>0</v>
      </c>
      <c r="BF123" s="184">
        <f t="shared" si="5"/>
        <v>0</v>
      </c>
      <c r="BG123" s="184">
        <f t="shared" si="6"/>
        <v>0</v>
      </c>
      <c r="BH123" s="184">
        <f t="shared" si="7"/>
        <v>0</v>
      </c>
      <c r="BI123" s="184">
        <f t="shared" si="8"/>
        <v>0</v>
      </c>
      <c r="BJ123" s="16" t="s">
        <v>82</v>
      </c>
      <c r="BK123" s="184">
        <f t="shared" si="9"/>
        <v>0</v>
      </c>
      <c r="BL123" s="16" t="s">
        <v>556</v>
      </c>
      <c r="BM123" s="16" t="s">
        <v>556</v>
      </c>
    </row>
    <row r="124" spans="2:65" s="1" customFormat="1" ht="16.5" customHeight="1">
      <c r="B124" s="33"/>
      <c r="C124" s="220" t="s">
        <v>387</v>
      </c>
      <c r="D124" s="220" t="s">
        <v>491</v>
      </c>
      <c r="E124" s="221" t="s">
        <v>2213</v>
      </c>
      <c r="F124" s="222" t="s">
        <v>2214</v>
      </c>
      <c r="G124" s="223" t="s">
        <v>159</v>
      </c>
      <c r="H124" s="224">
        <v>2</v>
      </c>
      <c r="I124" s="225"/>
      <c r="J124" s="226">
        <f t="shared" ref="J124:J155" si="10">ROUND(I124*H124,2)</f>
        <v>0</v>
      </c>
      <c r="K124" s="222" t="s">
        <v>19</v>
      </c>
      <c r="L124" s="227"/>
      <c r="M124" s="228" t="s">
        <v>19</v>
      </c>
      <c r="N124" s="229" t="s">
        <v>45</v>
      </c>
      <c r="O124" s="59"/>
      <c r="P124" s="182">
        <f t="shared" ref="P124:P155" si="11">O124*H124</f>
        <v>0</v>
      </c>
      <c r="Q124" s="182">
        <v>0</v>
      </c>
      <c r="R124" s="182">
        <f t="shared" ref="R124:R155" si="12">Q124*H124</f>
        <v>0</v>
      </c>
      <c r="S124" s="182">
        <v>0</v>
      </c>
      <c r="T124" s="183">
        <f t="shared" ref="T124:T155" si="13">S124*H124</f>
        <v>0</v>
      </c>
      <c r="AR124" s="16" t="s">
        <v>1642</v>
      </c>
      <c r="AT124" s="16" t="s">
        <v>491</v>
      </c>
      <c r="AU124" s="16" t="s">
        <v>84</v>
      </c>
      <c r="AY124" s="16" t="s">
        <v>148</v>
      </c>
      <c r="BE124" s="184">
        <f t="shared" ref="BE124:BE155" si="14">IF(N124="základní",J124,0)</f>
        <v>0</v>
      </c>
      <c r="BF124" s="184">
        <f t="shared" ref="BF124:BF155" si="15">IF(N124="snížená",J124,0)</f>
        <v>0</v>
      </c>
      <c r="BG124" s="184">
        <f t="shared" ref="BG124:BG155" si="16">IF(N124="zákl. přenesená",J124,0)</f>
        <v>0</v>
      </c>
      <c r="BH124" s="184">
        <f t="shared" ref="BH124:BH155" si="17">IF(N124="sníž. přenesená",J124,0)</f>
        <v>0</v>
      </c>
      <c r="BI124" s="184">
        <f t="shared" ref="BI124:BI155" si="18">IF(N124="nulová",J124,0)</f>
        <v>0</v>
      </c>
      <c r="BJ124" s="16" t="s">
        <v>82</v>
      </c>
      <c r="BK124" s="184">
        <f t="shared" ref="BK124:BK155" si="19">ROUND(I124*H124,2)</f>
        <v>0</v>
      </c>
      <c r="BL124" s="16" t="s">
        <v>556</v>
      </c>
      <c r="BM124" s="16" t="s">
        <v>568</v>
      </c>
    </row>
    <row r="125" spans="2:65" s="1" customFormat="1" ht="16.5" customHeight="1">
      <c r="B125" s="33"/>
      <c r="C125" s="220" t="s">
        <v>392</v>
      </c>
      <c r="D125" s="220" t="s">
        <v>491</v>
      </c>
      <c r="E125" s="221" t="s">
        <v>2215</v>
      </c>
      <c r="F125" s="222" t="s">
        <v>2216</v>
      </c>
      <c r="G125" s="223" t="s">
        <v>159</v>
      </c>
      <c r="H125" s="224">
        <v>1</v>
      </c>
      <c r="I125" s="225"/>
      <c r="J125" s="226">
        <f t="shared" si="10"/>
        <v>0</v>
      </c>
      <c r="K125" s="222" t="s">
        <v>19</v>
      </c>
      <c r="L125" s="227"/>
      <c r="M125" s="228" t="s">
        <v>19</v>
      </c>
      <c r="N125" s="229" t="s">
        <v>45</v>
      </c>
      <c r="O125" s="59"/>
      <c r="P125" s="182">
        <f t="shared" si="11"/>
        <v>0</v>
      </c>
      <c r="Q125" s="182">
        <v>0</v>
      </c>
      <c r="R125" s="182">
        <f t="shared" si="12"/>
        <v>0</v>
      </c>
      <c r="S125" s="182">
        <v>0</v>
      </c>
      <c r="T125" s="183">
        <f t="shared" si="13"/>
        <v>0</v>
      </c>
      <c r="AR125" s="16" t="s">
        <v>1642</v>
      </c>
      <c r="AT125" s="16" t="s">
        <v>491</v>
      </c>
      <c r="AU125" s="16" t="s">
        <v>84</v>
      </c>
      <c r="AY125" s="16" t="s">
        <v>148</v>
      </c>
      <c r="BE125" s="184">
        <f t="shared" si="14"/>
        <v>0</v>
      </c>
      <c r="BF125" s="184">
        <f t="shared" si="15"/>
        <v>0</v>
      </c>
      <c r="BG125" s="184">
        <f t="shared" si="16"/>
        <v>0</v>
      </c>
      <c r="BH125" s="184">
        <f t="shared" si="17"/>
        <v>0</v>
      </c>
      <c r="BI125" s="184">
        <f t="shared" si="18"/>
        <v>0</v>
      </c>
      <c r="BJ125" s="16" t="s">
        <v>82</v>
      </c>
      <c r="BK125" s="184">
        <f t="shared" si="19"/>
        <v>0</v>
      </c>
      <c r="BL125" s="16" t="s">
        <v>556</v>
      </c>
      <c r="BM125" s="16" t="s">
        <v>581</v>
      </c>
    </row>
    <row r="126" spans="2:65" s="1" customFormat="1" ht="16.5" customHeight="1">
      <c r="B126" s="33"/>
      <c r="C126" s="173" t="s">
        <v>396</v>
      </c>
      <c r="D126" s="173" t="s">
        <v>151</v>
      </c>
      <c r="E126" s="174" t="s">
        <v>2217</v>
      </c>
      <c r="F126" s="175" t="s">
        <v>2218</v>
      </c>
      <c r="G126" s="176" t="s">
        <v>159</v>
      </c>
      <c r="H126" s="177">
        <v>1</v>
      </c>
      <c r="I126" s="178"/>
      <c r="J126" s="179">
        <f t="shared" si="10"/>
        <v>0</v>
      </c>
      <c r="K126" s="175" t="s">
        <v>19</v>
      </c>
      <c r="L126" s="37"/>
      <c r="M126" s="180" t="s">
        <v>19</v>
      </c>
      <c r="N126" s="181" t="s">
        <v>45</v>
      </c>
      <c r="O126" s="59"/>
      <c r="P126" s="182">
        <f t="shared" si="11"/>
        <v>0</v>
      </c>
      <c r="Q126" s="182">
        <v>0</v>
      </c>
      <c r="R126" s="182">
        <f t="shared" si="12"/>
        <v>0</v>
      </c>
      <c r="S126" s="182">
        <v>0</v>
      </c>
      <c r="T126" s="183">
        <f t="shared" si="13"/>
        <v>0</v>
      </c>
      <c r="AR126" s="16" t="s">
        <v>556</v>
      </c>
      <c r="AT126" s="16" t="s">
        <v>151</v>
      </c>
      <c r="AU126" s="16" t="s">
        <v>84</v>
      </c>
      <c r="AY126" s="16" t="s">
        <v>148</v>
      </c>
      <c r="BE126" s="184">
        <f t="shared" si="14"/>
        <v>0</v>
      </c>
      <c r="BF126" s="184">
        <f t="shared" si="15"/>
        <v>0</v>
      </c>
      <c r="BG126" s="184">
        <f t="shared" si="16"/>
        <v>0</v>
      </c>
      <c r="BH126" s="184">
        <f t="shared" si="17"/>
        <v>0</v>
      </c>
      <c r="BI126" s="184">
        <f t="shared" si="18"/>
        <v>0</v>
      </c>
      <c r="BJ126" s="16" t="s">
        <v>82</v>
      </c>
      <c r="BK126" s="184">
        <f t="shared" si="19"/>
        <v>0</v>
      </c>
      <c r="BL126" s="16" t="s">
        <v>556</v>
      </c>
      <c r="BM126" s="16" t="s">
        <v>594</v>
      </c>
    </row>
    <row r="127" spans="2:65" s="1" customFormat="1" ht="22.5" customHeight="1">
      <c r="B127" s="33"/>
      <c r="C127" s="220" t="s">
        <v>401</v>
      </c>
      <c r="D127" s="220" t="s">
        <v>491</v>
      </c>
      <c r="E127" s="221" t="s">
        <v>2219</v>
      </c>
      <c r="F127" s="222" t="s">
        <v>2220</v>
      </c>
      <c r="G127" s="223" t="s">
        <v>159</v>
      </c>
      <c r="H127" s="224">
        <v>1</v>
      </c>
      <c r="I127" s="225"/>
      <c r="J127" s="226">
        <f t="shared" si="10"/>
        <v>0</v>
      </c>
      <c r="K127" s="222" t="s">
        <v>19</v>
      </c>
      <c r="L127" s="227"/>
      <c r="M127" s="228" t="s">
        <v>19</v>
      </c>
      <c r="N127" s="229" t="s">
        <v>45</v>
      </c>
      <c r="O127" s="59"/>
      <c r="P127" s="182">
        <f t="shared" si="11"/>
        <v>0</v>
      </c>
      <c r="Q127" s="182">
        <v>0</v>
      </c>
      <c r="R127" s="182">
        <f t="shared" si="12"/>
        <v>0</v>
      </c>
      <c r="S127" s="182">
        <v>0</v>
      </c>
      <c r="T127" s="183">
        <f t="shared" si="13"/>
        <v>0</v>
      </c>
      <c r="AR127" s="16" t="s">
        <v>1642</v>
      </c>
      <c r="AT127" s="16" t="s">
        <v>491</v>
      </c>
      <c r="AU127" s="16" t="s">
        <v>84</v>
      </c>
      <c r="AY127" s="16" t="s">
        <v>148</v>
      </c>
      <c r="BE127" s="184">
        <f t="shared" si="14"/>
        <v>0</v>
      </c>
      <c r="BF127" s="184">
        <f t="shared" si="15"/>
        <v>0</v>
      </c>
      <c r="BG127" s="184">
        <f t="shared" si="16"/>
        <v>0</v>
      </c>
      <c r="BH127" s="184">
        <f t="shared" si="17"/>
        <v>0</v>
      </c>
      <c r="BI127" s="184">
        <f t="shared" si="18"/>
        <v>0</v>
      </c>
      <c r="BJ127" s="16" t="s">
        <v>82</v>
      </c>
      <c r="BK127" s="184">
        <f t="shared" si="19"/>
        <v>0</v>
      </c>
      <c r="BL127" s="16" t="s">
        <v>556</v>
      </c>
      <c r="BM127" s="16" t="s">
        <v>606</v>
      </c>
    </row>
    <row r="128" spans="2:65" s="1" customFormat="1" ht="22.5" customHeight="1">
      <c r="B128" s="33"/>
      <c r="C128" s="173" t="s">
        <v>406</v>
      </c>
      <c r="D128" s="173" t="s">
        <v>151</v>
      </c>
      <c r="E128" s="174" t="s">
        <v>2221</v>
      </c>
      <c r="F128" s="175" t="s">
        <v>2222</v>
      </c>
      <c r="G128" s="176" t="s">
        <v>159</v>
      </c>
      <c r="H128" s="177">
        <v>105</v>
      </c>
      <c r="I128" s="178"/>
      <c r="J128" s="179">
        <f t="shared" si="10"/>
        <v>0</v>
      </c>
      <c r="K128" s="175" t="s">
        <v>19</v>
      </c>
      <c r="L128" s="37"/>
      <c r="M128" s="180" t="s">
        <v>19</v>
      </c>
      <c r="N128" s="181" t="s">
        <v>45</v>
      </c>
      <c r="O128" s="59"/>
      <c r="P128" s="182">
        <f t="shared" si="11"/>
        <v>0</v>
      </c>
      <c r="Q128" s="182">
        <v>0</v>
      </c>
      <c r="R128" s="182">
        <f t="shared" si="12"/>
        <v>0</v>
      </c>
      <c r="S128" s="182">
        <v>0</v>
      </c>
      <c r="T128" s="183">
        <f t="shared" si="13"/>
        <v>0</v>
      </c>
      <c r="AR128" s="16" t="s">
        <v>556</v>
      </c>
      <c r="AT128" s="16" t="s">
        <v>151</v>
      </c>
      <c r="AU128" s="16" t="s">
        <v>84</v>
      </c>
      <c r="AY128" s="16" t="s">
        <v>148</v>
      </c>
      <c r="BE128" s="184">
        <f t="shared" si="14"/>
        <v>0</v>
      </c>
      <c r="BF128" s="184">
        <f t="shared" si="15"/>
        <v>0</v>
      </c>
      <c r="BG128" s="184">
        <f t="shared" si="16"/>
        <v>0</v>
      </c>
      <c r="BH128" s="184">
        <f t="shared" si="17"/>
        <v>0</v>
      </c>
      <c r="BI128" s="184">
        <f t="shared" si="18"/>
        <v>0</v>
      </c>
      <c r="BJ128" s="16" t="s">
        <v>82</v>
      </c>
      <c r="BK128" s="184">
        <f t="shared" si="19"/>
        <v>0</v>
      </c>
      <c r="BL128" s="16" t="s">
        <v>556</v>
      </c>
      <c r="BM128" s="16" t="s">
        <v>616</v>
      </c>
    </row>
    <row r="129" spans="2:65" s="1" customFormat="1" ht="16.5" customHeight="1">
      <c r="B129" s="33"/>
      <c r="C129" s="173" t="s">
        <v>410</v>
      </c>
      <c r="D129" s="173" t="s">
        <v>151</v>
      </c>
      <c r="E129" s="174" t="s">
        <v>2223</v>
      </c>
      <c r="F129" s="175" t="s">
        <v>2224</v>
      </c>
      <c r="G129" s="176" t="s">
        <v>159</v>
      </c>
      <c r="H129" s="177">
        <v>85</v>
      </c>
      <c r="I129" s="178"/>
      <c r="J129" s="179">
        <f t="shared" si="10"/>
        <v>0</v>
      </c>
      <c r="K129" s="175" t="s">
        <v>19</v>
      </c>
      <c r="L129" s="37"/>
      <c r="M129" s="180" t="s">
        <v>19</v>
      </c>
      <c r="N129" s="181" t="s">
        <v>45</v>
      </c>
      <c r="O129" s="59"/>
      <c r="P129" s="182">
        <f t="shared" si="11"/>
        <v>0</v>
      </c>
      <c r="Q129" s="182">
        <v>0</v>
      </c>
      <c r="R129" s="182">
        <f t="shared" si="12"/>
        <v>0</v>
      </c>
      <c r="S129" s="182">
        <v>0</v>
      </c>
      <c r="T129" s="183">
        <f t="shared" si="13"/>
        <v>0</v>
      </c>
      <c r="AR129" s="16" t="s">
        <v>556</v>
      </c>
      <c r="AT129" s="16" t="s">
        <v>151</v>
      </c>
      <c r="AU129" s="16" t="s">
        <v>84</v>
      </c>
      <c r="AY129" s="16" t="s">
        <v>148</v>
      </c>
      <c r="BE129" s="184">
        <f t="shared" si="14"/>
        <v>0</v>
      </c>
      <c r="BF129" s="184">
        <f t="shared" si="15"/>
        <v>0</v>
      </c>
      <c r="BG129" s="184">
        <f t="shared" si="16"/>
        <v>0</v>
      </c>
      <c r="BH129" s="184">
        <f t="shared" si="17"/>
        <v>0</v>
      </c>
      <c r="BI129" s="184">
        <f t="shared" si="18"/>
        <v>0</v>
      </c>
      <c r="BJ129" s="16" t="s">
        <v>82</v>
      </c>
      <c r="BK129" s="184">
        <f t="shared" si="19"/>
        <v>0</v>
      </c>
      <c r="BL129" s="16" t="s">
        <v>556</v>
      </c>
      <c r="BM129" s="16" t="s">
        <v>629</v>
      </c>
    </row>
    <row r="130" spans="2:65" s="1" customFormat="1" ht="16.5" customHeight="1">
      <c r="B130" s="33"/>
      <c r="C130" s="220" t="s">
        <v>415</v>
      </c>
      <c r="D130" s="220" t="s">
        <v>491</v>
      </c>
      <c r="E130" s="221" t="s">
        <v>2225</v>
      </c>
      <c r="F130" s="222" t="s">
        <v>2226</v>
      </c>
      <c r="G130" s="223" t="s">
        <v>159</v>
      </c>
      <c r="H130" s="224">
        <v>40</v>
      </c>
      <c r="I130" s="225"/>
      <c r="J130" s="226">
        <f t="shared" si="10"/>
        <v>0</v>
      </c>
      <c r="K130" s="222" t="s">
        <v>19</v>
      </c>
      <c r="L130" s="227"/>
      <c r="M130" s="228" t="s">
        <v>19</v>
      </c>
      <c r="N130" s="229" t="s">
        <v>45</v>
      </c>
      <c r="O130" s="59"/>
      <c r="P130" s="182">
        <f t="shared" si="11"/>
        <v>0</v>
      </c>
      <c r="Q130" s="182">
        <v>0</v>
      </c>
      <c r="R130" s="182">
        <f t="shared" si="12"/>
        <v>0</v>
      </c>
      <c r="S130" s="182">
        <v>0</v>
      </c>
      <c r="T130" s="183">
        <f t="shared" si="13"/>
        <v>0</v>
      </c>
      <c r="AR130" s="16" t="s">
        <v>1642</v>
      </c>
      <c r="AT130" s="16" t="s">
        <v>491</v>
      </c>
      <c r="AU130" s="16" t="s">
        <v>84</v>
      </c>
      <c r="AY130" s="16" t="s">
        <v>148</v>
      </c>
      <c r="BE130" s="184">
        <f t="shared" si="14"/>
        <v>0</v>
      </c>
      <c r="BF130" s="184">
        <f t="shared" si="15"/>
        <v>0</v>
      </c>
      <c r="BG130" s="184">
        <f t="shared" si="16"/>
        <v>0</v>
      </c>
      <c r="BH130" s="184">
        <f t="shared" si="17"/>
        <v>0</v>
      </c>
      <c r="BI130" s="184">
        <f t="shared" si="18"/>
        <v>0</v>
      </c>
      <c r="BJ130" s="16" t="s">
        <v>82</v>
      </c>
      <c r="BK130" s="184">
        <f t="shared" si="19"/>
        <v>0</v>
      </c>
      <c r="BL130" s="16" t="s">
        <v>556</v>
      </c>
      <c r="BM130" s="16" t="s">
        <v>640</v>
      </c>
    </row>
    <row r="131" spans="2:65" s="1" customFormat="1" ht="16.5" customHeight="1">
      <c r="B131" s="33"/>
      <c r="C131" s="220" t="s">
        <v>419</v>
      </c>
      <c r="D131" s="220" t="s">
        <v>491</v>
      </c>
      <c r="E131" s="221" t="s">
        <v>2227</v>
      </c>
      <c r="F131" s="222" t="s">
        <v>2228</v>
      </c>
      <c r="G131" s="223" t="s">
        <v>159</v>
      </c>
      <c r="H131" s="224">
        <v>65</v>
      </c>
      <c r="I131" s="225"/>
      <c r="J131" s="226">
        <f t="shared" si="10"/>
        <v>0</v>
      </c>
      <c r="K131" s="222" t="s">
        <v>19</v>
      </c>
      <c r="L131" s="227"/>
      <c r="M131" s="228" t="s">
        <v>19</v>
      </c>
      <c r="N131" s="229" t="s">
        <v>45</v>
      </c>
      <c r="O131" s="59"/>
      <c r="P131" s="182">
        <f t="shared" si="11"/>
        <v>0</v>
      </c>
      <c r="Q131" s="182">
        <v>0</v>
      </c>
      <c r="R131" s="182">
        <f t="shared" si="12"/>
        <v>0</v>
      </c>
      <c r="S131" s="182">
        <v>0</v>
      </c>
      <c r="T131" s="183">
        <f t="shared" si="13"/>
        <v>0</v>
      </c>
      <c r="AR131" s="16" t="s">
        <v>1642</v>
      </c>
      <c r="AT131" s="16" t="s">
        <v>491</v>
      </c>
      <c r="AU131" s="16" t="s">
        <v>84</v>
      </c>
      <c r="AY131" s="16" t="s">
        <v>148</v>
      </c>
      <c r="BE131" s="184">
        <f t="shared" si="14"/>
        <v>0</v>
      </c>
      <c r="BF131" s="184">
        <f t="shared" si="15"/>
        <v>0</v>
      </c>
      <c r="BG131" s="184">
        <f t="shared" si="16"/>
        <v>0</v>
      </c>
      <c r="BH131" s="184">
        <f t="shared" si="17"/>
        <v>0</v>
      </c>
      <c r="BI131" s="184">
        <f t="shared" si="18"/>
        <v>0</v>
      </c>
      <c r="BJ131" s="16" t="s">
        <v>82</v>
      </c>
      <c r="BK131" s="184">
        <f t="shared" si="19"/>
        <v>0</v>
      </c>
      <c r="BL131" s="16" t="s">
        <v>556</v>
      </c>
      <c r="BM131" s="16" t="s">
        <v>652</v>
      </c>
    </row>
    <row r="132" spans="2:65" s="1" customFormat="1" ht="16.5" customHeight="1">
      <c r="B132" s="33"/>
      <c r="C132" s="220" t="s">
        <v>424</v>
      </c>
      <c r="D132" s="220" t="s">
        <v>491</v>
      </c>
      <c r="E132" s="221" t="s">
        <v>2229</v>
      </c>
      <c r="F132" s="222" t="s">
        <v>2230</v>
      </c>
      <c r="G132" s="223" t="s">
        <v>159</v>
      </c>
      <c r="H132" s="224">
        <v>22</v>
      </c>
      <c r="I132" s="225"/>
      <c r="J132" s="226">
        <f t="shared" si="10"/>
        <v>0</v>
      </c>
      <c r="K132" s="222" t="s">
        <v>19</v>
      </c>
      <c r="L132" s="227"/>
      <c r="M132" s="228" t="s">
        <v>19</v>
      </c>
      <c r="N132" s="229" t="s">
        <v>45</v>
      </c>
      <c r="O132" s="59"/>
      <c r="P132" s="182">
        <f t="shared" si="11"/>
        <v>0</v>
      </c>
      <c r="Q132" s="182">
        <v>0</v>
      </c>
      <c r="R132" s="182">
        <f t="shared" si="12"/>
        <v>0</v>
      </c>
      <c r="S132" s="182">
        <v>0</v>
      </c>
      <c r="T132" s="183">
        <f t="shared" si="13"/>
        <v>0</v>
      </c>
      <c r="AR132" s="16" t="s">
        <v>1642</v>
      </c>
      <c r="AT132" s="16" t="s">
        <v>491</v>
      </c>
      <c r="AU132" s="16" t="s">
        <v>84</v>
      </c>
      <c r="AY132" s="16" t="s">
        <v>148</v>
      </c>
      <c r="BE132" s="184">
        <f t="shared" si="14"/>
        <v>0</v>
      </c>
      <c r="BF132" s="184">
        <f t="shared" si="15"/>
        <v>0</v>
      </c>
      <c r="BG132" s="184">
        <f t="shared" si="16"/>
        <v>0</v>
      </c>
      <c r="BH132" s="184">
        <f t="shared" si="17"/>
        <v>0</v>
      </c>
      <c r="BI132" s="184">
        <f t="shared" si="18"/>
        <v>0</v>
      </c>
      <c r="BJ132" s="16" t="s">
        <v>82</v>
      </c>
      <c r="BK132" s="184">
        <f t="shared" si="19"/>
        <v>0</v>
      </c>
      <c r="BL132" s="16" t="s">
        <v>556</v>
      </c>
      <c r="BM132" s="16" t="s">
        <v>667</v>
      </c>
    </row>
    <row r="133" spans="2:65" s="1" customFormat="1" ht="16.5" customHeight="1">
      <c r="B133" s="33"/>
      <c r="C133" s="220" t="s">
        <v>429</v>
      </c>
      <c r="D133" s="220" t="s">
        <v>491</v>
      </c>
      <c r="E133" s="221" t="s">
        <v>2231</v>
      </c>
      <c r="F133" s="222" t="s">
        <v>2232</v>
      </c>
      <c r="G133" s="223" t="s">
        <v>159</v>
      </c>
      <c r="H133" s="224">
        <v>4</v>
      </c>
      <c r="I133" s="225"/>
      <c r="J133" s="226">
        <f t="shared" si="10"/>
        <v>0</v>
      </c>
      <c r="K133" s="222" t="s">
        <v>19</v>
      </c>
      <c r="L133" s="227"/>
      <c r="M133" s="228" t="s">
        <v>19</v>
      </c>
      <c r="N133" s="229" t="s">
        <v>45</v>
      </c>
      <c r="O133" s="59"/>
      <c r="P133" s="182">
        <f t="shared" si="11"/>
        <v>0</v>
      </c>
      <c r="Q133" s="182">
        <v>0</v>
      </c>
      <c r="R133" s="182">
        <f t="shared" si="12"/>
        <v>0</v>
      </c>
      <c r="S133" s="182">
        <v>0</v>
      </c>
      <c r="T133" s="183">
        <f t="shared" si="13"/>
        <v>0</v>
      </c>
      <c r="AR133" s="16" t="s">
        <v>1642</v>
      </c>
      <c r="AT133" s="16" t="s">
        <v>491</v>
      </c>
      <c r="AU133" s="16" t="s">
        <v>84</v>
      </c>
      <c r="AY133" s="16" t="s">
        <v>148</v>
      </c>
      <c r="BE133" s="184">
        <f t="shared" si="14"/>
        <v>0</v>
      </c>
      <c r="BF133" s="184">
        <f t="shared" si="15"/>
        <v>0</v>
      </c>
      <c r="BG133" s="184">
        <f t="shared" si="16"/>
        <v>0</v>
      </c>
      <c r="BH133" s="184">
        <f t="shared" si="17"/>
        <v>0</v>
      </c>
      <c r="BI133" s="184">
        <f t="shared" si="18"/>
        <v>0</v>
      </c>
      <c r="BJ133" s="16" t="s">
        <v>82</v>
      </c>
      <c r="BK133" s="184">
        <f t="shared" si="19"/>
        <v>0</v>
      </c>
      <c r="BL133" s="16" t="s">
        <v>556</v>
      </c>
      <c r="BM133" s="16" t="s">
        <v>677</v>
      </c>
    </row>
    <row r="134" spans="2:65" s="1" customFormat="1" ht="16.5" customHeight="1">
      <c r="B134" s="33"/>
      <c r="C134" s="220" t="s">
        <v>433</v>
      </c>
      <c r="D134" s="220" t="s">
        <v>491</v>
      </c>
      <c r="E134" s="221" t="s">
        <v>2233</v>
      </c>
      <c r="F134" s="222" t="s">
        <v>2234</v>
      </c>
      <c r="G134" s="223" t="s">
        <v>159</v>
      </c>
      <c r="H134" s="224">
        <v>12</v>
      </c>
      <c r="I134" s="225"/>
      <c r="J134" s="226">
        <f t="shared" si="10"/>
        <v>0</v>
      </c>
      <c r="K134" s="222" t="s">
        <v>19</v>
      </c>
      <c r="L134" s="227"/>
      <c r="M134" s="228" t="s">
        <v>19</v>
      </c>
      <c r="N134" s="229" t="s">
        <v>45</v>
      </c>
      <c r="O134" s="59"/>
      <c r="P134" s="182">
        <f t="shared" si="11"/>
        <v>0</v>
      </c>
      <c r="Q134" s="182">
        <v>0</v>
      </c>
      <c r="R134" s="182">
        <f t="shared" si="12"/>
        <v>0</v>
      </c>
      <c r="S134" s="182">
        <v>0</v>
      </c>
      <c r="T134" s="183">
        <f t="shared" si="13"/>
        <v>0</v>
      </c>
      <c r="AR134" s="16" t="s">
        <v>1642</v>
      </c>
      <c r="AT134" s="16" t="s">
        <v>491</v>
      </c>
      <c r="AU134" s="16" t="s">
        <v>84</v>
      </c>
      <c r="AY134" s="16" t="s">
        <v>148</v>
      </c>
      <c r="BE134" s="184">
        <f t="shared" si="14"/>
        <v>0</v>
      </c>
      <c r="BF134" s="184">
        <f t="shared" si="15"/>
        <v>0</v>
      </c>
      <c r="BG134" s="184">
        <f t="shared" si="16"/>
        <v>0</v>
      </c>
      <c r="BH134" s="184">
        <f t="shared" si="17"/>
        <v>0</v>
      </c>
      <c r="BI134" s="184">
        <f t="shared" si="18"/>
        <v>0</v>
      </c>
      <c r="BJ134" s="16" t="s">
        <v>82</v>
      </c>
      <c r="BK134" s="184">
        <f t="shared" si="19"/>
        <v>0</v>
      </c>
      <c r="BL134" s="16" t="s">
        <v>556</v>
      </c>
      <c r="BM134" s="16" t="s">
        <v>687</v>
      </c>
    </row>
    <row r="135" spans="2:65" s="1" customFormat="1" ht="16.5" customHeight="1">
      <c r="B135" s="33"/>
      <c r="C135" s="220" t="s">
        <v>438</v>
      </c>
      <c r="D135" s="220" t="s">
        <v>491</v>
      </c>
      <c r="E135" s="221" t="s">
        <v>2235</v>
      </c>
      <c r="F135" s="222" t="s">
        <v>2236</v>
      </c>
      <c r="G135" s="223" t="s">
        <v>159</v>
      </c>
      <c r="H135" s="224">
        <v>1</v>
      </c>
      <c r="I135" s="225"/>
      <c r="J135" s="226">
        <f t="shared" si="10"/>
        <v>0</v>
      </c>
      <c r="K135" s="222" t="s">
        <v>19</v>
      </c>
      <c r="L135" s="227"/>
      <c r="M135" s="228" t="s">
        <v>19</v>
      </c>
      <c r="N135" s="229" t="s">
        <v>45</v>
      </c>
      <c r="O135" s="59"/>
      <c r="P135" s="182">
        <f t="shared" si="11"/>
        <v>0</v>
      </c>
      <c r="Q135" s="182">
        <v>0</v>
      </c>
      <c r="R135" s="182">
        <f t="shared" si="12"/>
        <v>0</v>
      </c>
      <c r="S135" s="182">
        <v>0</v>
      </c>
      <c r="T135" s="183">
        <f t="shared" si="13"/>
        <v>0</v>
      </c>
      <c r="AR135" s="16" t="s">
        <v>1642</v>
      </c>
      <c r="AT135" s="16" t="s">
        <v>491</v>
      </c>
      <c r="AU135" s="16" t="s">
        <v>84</v>
      </c>
      <c r="AY135" s="16" t="s">
        <v>148</v>
      </c>
      <c r="BE135" s="184">
        <f t="shared" si="14"/>
        <v>0</v>
      </c>
      <c r="BF135" s="184">
        <f t="shared" si="15"/>
        <v>0</v>
      </c>
      <c r="BG135" s="184">
        <f t="shared" si="16"/>
        <v>0</v>
      </c>
      <c r="BH135" s="184">
        <f t="shared" si="17"/>
        <v>0</v>
      </c>
      <c r="BI135" s="184">
        <f t="shared" si="18"/>
        <v>0</v>
      </c>
      <c r="BJ135" s="16" t="s">
        <v>82</v>
      </c>
      <c r="BK135" s="184">
        <f t="shared" si="19"/>
        <v>0</v>
      </c>
      <c r="BL135" s="16" t="s">
        <v>556</v>
      </c>
      <c r="BM135" s="16" t="s">
        <v>697</v>
      </c>
    </row>
    <row r="136" spans="2:65" s="1" customFormat="1" ht="16.5" customHeight="1">
      <c r="B136" s="33"/>
      <c r="C136" s="220" t="s">
        <v>445</v>
      </c>
      <c r="D136" s="220" t="s">
        <v>491</v>
      </c>
      <c r="E136" s="221" t="s">
        <v>2237</v>
      </c>
      <c r="F136" s="222" t="s">
        <v>2238</v>
      </c>
      <c r="G136" s="223" t="s">
        <v>159</v>
      </c>
      <c r="H136" s="224">
        <v>11</v>
      </c>
      <c r="I136" s="225"/>
      <c r="J136" s="226">
        <f t="shared" si="10"/>
        <v>0</v>
      </c>
      <c r="K136" s="222" t="s">
        <v>19</v>
      </c>
      <c r="L136" s="227"/>
      <c r="M136" s="228" t="s">
        <v>19</v>
      </c>
      <c r="N136" s="229" t="s">
        <v>45</v>
      </c>
      <c r="O136" s="59"/>
      <c r="P136" s="182">
        <f t="shared" si="11"/>
        <v>0</v>
      </c>
      <c r="Q136" s="182">
        <v>0</v>
      </c>
      <c r="R136" s="182">
        <f t="shared" si="12"/>
        <v>0</v>
      </c>
      <c r="S136" s="182">
        <v>0</v>
      </c>
      <c r="T136" s="183">
        <f t="shared" si="13"/>
        <v>0</v>
      </c>
      <c r="AR136" s="16" t="s">
        <v>1642</v>
      </c>
      <c r="AT136" s="16" t="s">
        <v>491</v>
      </c>
      <c r="AU136" s="16" t="s">
        <v>84</v>
      </c>
      <c r="AY136" s="16" t="s">
        <v>148</v>
      </c>
      <c r="BE136" s="184">
        <f t="shared" si="14"/>
        <v>0</v>
      </c>
      <c r="BF136" s="184">
        <f t="shared" si="15"/>
        <v>0</v>
      </c>
      <c r="BG136" s="184">
        <f t="shared" si="16"/>
        <v>0</v>
      </c>
      <c r="BH136" s="184">
        <f t="shared" si="17"/>
        <v>0</v>
      </c>
      <c r="BI136" s="184">
        <f t="shared" si="18"/>
        <v>0</v>
      </c>
      <c r="BJ136" s="16" t="s">
        <v>82</v>
      </c>
      <c r="BK136" s="184">
        <f t="shared" si="19"/>
        <v>0</v>
      </c>
      <c r="BL136" s="16" t="s">
        <v>556</v>
      </c>
      <c r="BM136" s="16" t="s">
        <v>712</v>
      </c>
    </row>
    <row r="137" spans="2:65" s="1" customFormat="1" ht="16.5" customHeight="1">
      <c r="B137" s="33"/>
      <c r="C137" s="220" t="s">
        <v>450</v>
      </c>
      <c r="D137" s="220" t="s">
        <v>491</v>
      </c>
      <c r="E137" s="221" t="s">
        <v>2239</v>
      </c>
      <c r="F137" s="222" t="s">
        <v>2240</v>
      </c>
      <c r="G137" s="223" t="s">
        <v>159</v>
      </c>
      <c r="H137" s="224">
        <v>10</v>
      </c>
      <c r="I137" s="225"/>
      <c r="J137" s="226">
        <f t="shared" si="10"/>
        <v>0</v>
      </c>
      <c r="K137" s="222" t="s">
        <v>19</v>
      </c>
      <c r="L137" s="227"/>
      <c r="M137" s="228" t="s">
        <v>19</v>
      </c>
      <c r="N137" s="229" t="s">
        <v>45</v>
      </c>
      <c r="O137" s="59"/>
      <c r="P137" s="182">
        <f t="shared" si="11"/>
        <v>0</v>
      </c>
      <c r="Q137" s="182">
        <v>0</v>
      </c>
      <c r="R137" s="182">
        <f t="shared" si="12"/>
        <v>0</v>
      </c>
      <c r="S137" s="182">
        <v>0</v>
      </c>
      <c r="T137" s="183">
        <f t="shared" si="13"/>
        <v>0</v>
      </c>
      <c r="AR137" s="16" t="s">
        <v>1642</v>
      </c>
      <c r="AT137" s="16" t="s">
        <v>491</v>
      </c>
      <c r="AU137" s="16" t="s">
        <v>84</v>
      </c>
      <c r="AY137" s="16" t="s">
        <v>148</v>
      </c>
      <c r="BE137" s="184">
        <f t="shared" si="14"/>
        <v>0</v>
      </c>
      <c r="BF137" s="184">
        <f t="shared" si="15"/>
        <v>0</v>
      </c>
      <c r="BG137" s="184">
        <f t="shared" si="16"/>
        <v>0</v>
      </c>
      <c r="BH137" s="184">
        <f t="shared" si="17"/>
        <v>0</v>
      </c>
      <c r="BI137" s="184">
        <f t="shared" si="18"/>
        <v>0</v>
      </c>
      <c r="BJ137" s="16" t="s">
        <v>82</v>
      </c>
      <c r="BK137" s="184">
        <f t="shared" si="19"/>
        <v>0</v>
      </c>
      <c r="BL137" s="16" t="s">
        <v>556</v>
      </c>
      <c r="BM137" s="16" t="s">
        <v>724</v>
      </c>
    </row>
    <row r="138" spans="2:65" s="1" customFormat="1" ht="16.5" customHeight="1">
      <c r="B138" s="33"/>
      <c r="C138" s="220" t="s">
        <v>454</v>
      </c>
      <c r="D138" s="220" t="s">
        <v>491</v>
      </c>
      <c r="E138" s="221" t="s">
        <v>2241</v>
      </c>
      <c r="F138" s="222" t="s">
        <v>2242</v>
      </c>
      <c r="G138" s="223" t="s">
        <v>159</v>
      </c>
      <c r="H138" s="224">
        <v>18</v>
      </c>
      <c r="I138" s="225"/>
      <c r="J138" s="226">
        <f t="shared" si="10"/>
        <v>0</v>
      </c>
      <c r="K138" s="222" t="s">
        <v>19</v>
      </c>
      <c r="L138" s="227"/>
      <c r="M138" s="228" t="s">
        <v>19</v>
      </c>
      <c r="N138" s="229" t="s">
        <v>45</v>
      </c>
      <c r="O138" s="59"/>
      <c r="P138" s="182">
        <f t="shared" si="11"/>
        <v>0</v>
      </c>
      <c r="Q138" s="182">
        <v>0</v>
      </c>
      <c r="R138" s="182">
        <f t="shared" si="12"/>
        <v>0</v>
      </c>
      <c r="S138" s="182">
        <v>0</v>
      </c>
      <c r="T138" s="183">
        <f t="shared" si="13"/>
        <v>0</v>
      </c>
      <c r="AR138" s="16" t="s">
        <v>1642</v>
      </c>
      <c r="AT138" s="16" t="s">
        <v>491</v>
      </c>
      <c r="AU138" s="16" t="s">
        <v>84</v>
      </c>
      <c r="AY138" s="16" t="s">
        <v>148</v>
      </c>
      <c r="BE138" s="184">
        <f t="shared" si="14"/>
        <v>0</v>
      </c>
      <c r="BF138" s="184">
        <f t="shared" si="15"/>
        <v>0</v>
      </c>
      <c r="BG138" s="184">
        <f t="shared" si="16"/>
        <v>0</v>
      </c>
      <c r="BH138" s="184">
        <f t="shared" si="17"/>
        <v>0</v>
      </c>
      <c r="BI138" s="184">
        <f t="shared" si="18"/>
        <v>0</v>
      </c>
      <c r="BJ138" s="16" t="s">
        <v>82</v>
      </c>
      <c r="BK138" s="184">
        <f t="shared" si="19"/>
        <v>0</v>
      </c>
      <c r="BL138" s="16" t="s">
        <v>556</v>
      </c>
      <c r="BM138" s="16" t="s">
        <v>736</v>
      </c>
    </row>
    <row r="139" spans="2:65" s="1" customFormat="1" ht="16.5" customHeight="1">
      <c r="B139" s="33"/>
      <c r="C139" s="220" t="s">
        <v>461</v>
      </c>
      <c r="D139" s="220" t="s">
        <v>491</v>
      </c>
      <c r="E139" s="221" t="s">
        <v>2243</v>
      </c>
      <c r="F139" s="222" t="s">
        <v>2244</v>
      </c>
      <c r="G139" s="223" t="s">
        <v>159</v>
      </c>
      <c r="H139" s="224">
        <v>7</v>
      </c>
      <c r="I139" s="225"/>
      <c r="J139" s="226">
        <f t="shared" si="10"/>
        <v>0</v>
      </c>
      <c r="K139" s="222" t="s">
        <v>19</v>
      </c>
      <c r="L139" s="227"/>
      <c r="M139" s="228" t="s">
        <v>19</v>
      </c>
      <c r="N139" s="229" t="s">
        <v>45</v>
      </c>
      <c r="O139" s="59"/>
      <c r="P139" s="182">
        <f t="shared" si="11"/>
        <v>0</v>
      </c>
      <c r="Q139" s="182">
        <v>0</v>
      </c>
      <c r="R139" s="182">
        <f t="shared" si="12"/>
        <v>0</v>
      </c>
      <c r="S139" s="182">
        <v>0</v>
      </c>
      <c r="T139" s="183">
        <f t="shared" si="13"/>
        <v>0</v>
      </c>
      <c r="AR139" s="16" t="s">
        <v>1642</v>
      </c>
      <c r="AT139" s="16" t="s">
        <v>491</v>
      </c>
      <c r="AU139" s="16" t="s">
        <v>84</v>
      </c>
      <c r="AY139" s="16" t="s">
        <v>148</v>
      </c>
      <c r="BE139" s="184">
        <f t="shared" si="14"/>
        <v>0</v>
      </c>
      <c r="BF139" s="184">
        <f t="shared" si="15"/>
        <v>0</v>
      </c>
      <c r="BG139" s="184">
        <f t="shared" si="16"/>
        <v>0</v>
      </c>
      <c r="BH139" s="184">
        <f t="shared" si="17"/>
        <v>0</v>
      </c>
      <c r="BI139" s="184">
        <f t="shared" si="18"/>
        <v>0</v>
      </c>
      <c r="BJ139" s="16" t="s">
        <v>82</v>
      </c>
      <c r="BK139" s="184">
        <f t="shared" si="19"/>
        <v>0</v>
      </c>
      <c r="BL139" s="16" t="s">
        <v>556</v>
      </c>
      <c r="BM139" s="16" t="s">
        <v>746</v>
      </c>
    </row>
    <row r="140" spans="2:65" s="1" customFormat="1" ht="16.5" customHeight="1">
      <c r="B140" s="33"/>
      <c r="C140" s="220" t="s">
        <v>466</v>
      </c>
      <c r="D140" s="220" t="s">
        <v>491</v>
      </c>
      <c r="E140" s="221" t="s">
        <v>2245</v>
      </c>
      <c r="F140" s="222" t="s">
        <v>2246</v>
      </c>
      <c r="G140" s="223" t="s">
        <v>159</v>
      </c>
      <c r="H140" s="224">
        <v>3</v>
      </c>
      <c r="I140" s="225"/>
      <c r="J140" s="226">
        <f t="shared" si="10"/>
        <v>0</v>
      </c>
      <c r="K140" s="222" t="s">
        <v>19</v>
      </c>
      <c r="L140" s="227"/>
      <c r="M140" s="228" t="s">
        <v>19</v>
      </c>
      <c r="N140" s="229" t="s">
        <v>45</v>
      </c>
      <c r="O140" s="59"/>
      <c r="P140" s="182">
        <f t="shared" si="11"/>
        <v>0</v>
      </c>
      <c r="Q140" s="182">
        <v>0</v>
      </c>
      <c r="R140" s="182">
        <f t="shared" si="12"/>
        <v>0</v>
      </c>
      <c r="S140" s="182">
        <v>0</v>
      </c>
      <c r="T140" s="183">
        <f t="shared" si="13"/>
        <v>0</v>
      </c>
      <c r="AR140" s="16" t="s">
        <v>1642</v>
      </c>
      <c r="AT140" s="16" t="s">
        <v>491</v>
      </c>
      <c r="AU140" s="16" t="s">
        <v>84</v>
      </c>
      <c r="AY140" s="16" t="s">
        <v>148</v>
      </c>
      <c r="BE140" s="184">
        <f t="shared" si="14"/>
        <v>0</v>
      </c>
      <c r="BF140" s="184">
        <f t="shared" si="15"/>
        <v>0</v>
      </c>
      <c r="BG140" s="184">
        <f t="shared" si="16"/>
        <v>0</v>
      </c>
      <c r="BH140" s="184">
        <f t="shared" si="17"/>
        <v>0</v>
      </c>
      <c r="BI140" s="184">
        <f t="shared" si="18"/>
        <v>0</v>
      </c>
      <c r="BJ140" s="16" t="s">
        <v>82</v>
      </c>
      <c r="BK140" s="184">
        <f t="shared" si="19"/>
        <v>0</v>
      </c>
      <c r="BL140" s="16" t="s">
        <v>556</v>
      </c>
      <c r="BM140" s="16" t="s">
        <v>756</v>
      </c>
    </row>
    <row r="141" spans="2:65" s="1" customFormat="1" ht="16.5" customHeight="1">
      <c r="B141" s="33"/>
      <c r="C141" s="220" t="s">
        <v>471</v>
      </c>
      <c r="D141" s="220" t="s">
        <v>491</v>
      </c>
      <c r="E141" s="221" t="s">
        <v>2247</v>
      </c>
      <c r="F141" s="222" t="s">
        <v>2248</v>
      </c>
      <c r="G141" s="223" t="s">
        <v>159</v>
      </c>
      <c r="H141" s="224">
        <v>1</v>
      </c>
      <c r="I141" s="225"/>
      <c r="J141" s="226">
        <f t="shared" si="10"/>
        <v>0</v>
      </c>
      <c r="K141" s="222" t="s">
        <v>19</v>
      </c>
      <c r="L141" s="227"/>
      <c r="M141" s="228" t="s">
        <v>19</v>
      </c>
      <c r="N141" s="229" t="s">
        <v>45</v>
      </c>
      <c r="O141" s="59"/>
      <c r="P141" s="182">
        <f t="shared" si="11"/>
        <v>0</v>
      </c>
      <c r="Q141" s="182">
        <v>0</v>
      </c>
      <c r="R141" s="182">
        <f t="shared" si="12"/>
        <v>0</v>
      </c>
      <c r="S141" s="182">
        <v>0</v>
      </c>
      <c r="T141" s="183">
        <f t="shared" si="13"/>
        <v>0</v>
      </c>
      <c r="AR141" s="16" t="s">
        <v>1642</v>
      </c>
      <c r="AT141" s="16" t="s">
        <v>491</v>
      </c>
      <c r="AU141" s="16" t="s">
        <v>84</v>
      </c>
      <c r="AY141" s="16" t="s">
        <v>148</v>
      </c>
      <c r="BE141" s="184">
        <f t="shared" si="14"/>
        <v>0</v>
      </c>
      <c r="BF141" s="184">
        <f t="shared" si="15"/>
        <v>0</v>
      </c>
      <c r="BG141" s="184">
        <f t="shared" si="16"/>
        <v>0</v>
      </c>
      <c r="BH141" s="184">
        <f t="shared" si="17"/>
        <v>0</v>
      </c>
      <c r="BI141" s="184">
        <f t="shared" si="18"/>
        <v>0</v>
      </c>
      <c r="BJ141" s="16" t="s">
        <v>82</v>
      </c>
      <c r="BK141" s="184">
        <f t="shared" si="19"/>
        <v>0</v>
      </c>
      <c r="BL141" s="16" t="s">
        <v>556</v>
      </c>
      <c r="BM141" s="16" t="s">
        <v>768</v>
      </c>
    </row>
    <row r="142" spans="2:65" s="1" customFormat="1" ht="16.5" customHeight="1">
      <c r="B142" s="33"/>
      <c r="C142" s="173" t="s">
        <v>476</v>
      </c>
      <c r="D142" s="173" t="s">
        <v>151</v>
      </c>
      <c r="E142" s="174" t="s">
        <v>2249</v>
      </c>
      <c r="F142" s="175" t="s">
        <v>2250</v>
      </c>
      <c r="G142" s="176" t="s">
        <v>202</v>
      </c>
      <c r="H142" s="177">
        <v>280</v>
      </c>
      <c r="I142" s="178"/>
      <c r="J142" s="179">
        <f t="shared" si="10"/>
        <v>0</v>
      </c>
      <c r="K142" s="175" t="s">
        <v>19</v>
      </c>
      <c r="L142" s="37"/>
      <c r="M142" s="180" t="s">
        <v>19</v>
      </c>
      <c r="N142" s="181" t="s">
        <v>45</v>
      </c>
      <c r="O142" s="59"/>
      <c r="P142" s="182">
        <f t="shared" si="11"/>
        <v>0</v>
      </c>
      <c r="Q142" s="182">
        <v>0</v>
      </c>
      <c r="R142" s="182">
        <f t="shared" si="12"/>
        <v>0</v>
      </c>
      <c r="S142" s="182">
        <v>0</v>
      </c>
      <c r="T142" s="183">
        <f t="shared" si="13"/>
        <v>0</v>
      </c>
      <c r="AR142" s="16" t="s">
        <v>556</v>
      </c>
      <c r="AT142" s="16" t="s">
        <v>151</v>
      </c>
      <c r="AU142" s="16" t="s">
        <v>84</v>
      </c>
      <c r="AY142" s="16" t="s">
        <v>148</v>
      </c>
      <c r="BE142" s="184">
        <f t="shared" si="14"/>
        <v>0</v>
      </c>
      <c r="BF142" s="184">
        <f t="shared" si="15"/>
        <v>0</v>
      </c>
      <c r="BG142" s="184">
        <f t="shared" si="16"/>
        <v>0</v>
      </c>
      <c r="BH142" s="184">
        <f t="shared" si="17"/>
        <v>0</v>
      </c>
      <c r="BI142" s="184">
        <f t="shared" si="18"/>
        <v>0</v>
      </c>
      <c r="BJ142" s="16" t="s">
        <v>82</v>
      </c>
      <c r="BK142" s="184">
        <f t="shared" si="19"/>
        <v>0</v>
      </c>
      <c r="BL142" s="16" t="s">
        <v>556</v>
      </c>
      <c r="BM142" s="16" t="s">
        <v>780</v>
      </c>
    </row>
    <row r="143" spans="2:65" s="1" customFormat="1" ht="16.5" customHeight="1">
      <c r="B143" s="33"/>
      <c r="C143" s="220" t="s">
        <v>485</v>
      </c>
      <c r="D143" s="220" t="s">
        <v>491</v>
      </c>
      <c r="E143" s="221" t="s">
        <v>2251</v>
      </c>
      <c r="F143" s="222" t="s">
        <v>2252</v>
      </c>
      <c r="G143" s="223" t="s">
        <v>202</v>
      </c>
      <c r="H143" s="224">
        <v>40</v>
      </c>
      <c r="I143" s="225"/>
      <c r="J143" s="226">
        <f t="shared" si="10"/>
        <v>0</v>
      </c>
      <c r="K143" s="222" t="s">
        <v>19</v>
      </c>
      <c r="L143" s="227"/>
      <c r="M143" s="228" t="s">
        <v>19</v>
      </c>
      <c r="N143" s="229" t="s">
        <v>45</v>
      </c>
      <c r="O143" s="59"/>
      <c r="P143" s="182">
        <f t="shared" si="11"/>
        <v>0</v>
      </c>
      <c r="Q143" s="182">
        <v>0</v>
      </c>
      <c r="R143" s="182">
        <f t="shared" si="12"/>
        <v>0</v>
      </c>
      <c r="S143" s="182">
        <v>0</v>
      </c>
      <c r="T143" s="183">
        <f t="shared" si="13"/>
        <v>0</v>
      </c>
      <c r="AR143" s="16" t="s">
        <v>1642</v>
      </c>
      <c r="AT143" s="16" t="s">
        <v>491</v>
      </c>
      <c r="AU143" s="16" t="s">
        <v>84</v>
      </c>
      <c r="AY143" s="16" t="s">
        <v>148</v>
      </c>
      <c r="BE143" s="184">
        <f t="shared" si="14"/>
        <v>0</v>
      </c>
      <c r="BF143" s="184">
        <f t="shared" si="15"/>
        <v>0</v>
      </c>
      <c r="BG143" s="184">
        <f t="shared" si="16"/>
        <v>0</v>
      </c>
      <c r="BH143" s="184">
        <f t="shared" si="17"/>
        <v>0</v>
      </c>
      <c r="BI143" s="184">
        <f t="shared" si="18"/>
        <v>0</v>
      </c>
      <c r="BJ143" s="16" t="s">
        <v>82</v>
      </c>
      <c r="BK143" s="184">
        <f t="shared" si="19"/>
        <v>0</v>
      </c>
      <c r="BL143" s="16" t="s">
        <v>556</v>
      </c>
      <c r="BM143" s="16" t="s">
        <v>791</v>
      </c>
    </row>
    <row r="144" spans="2:65" s="1" customFormat="1" ht="16.5" customHeight="1">
      <c r="B144" s="33"/>
      <c r="C144" s="220" t="s">
        <v>490</v>
      </c>
      <c r="D144" s="220" t="s">
        <v>491</v>
      </c>
      <c r="E144" s="221" t="s">
        <v>2253</v>
      </c>
      <c r="F144" s="222" t="s">
        <v>2254</v>
      </c>
      <c r="G144" s="223" t="s">
        <v>202</v>
      </c>
      <c r="H144" s="224">
        <v>120</v>
      </c>
      <c r="I144" s="225"/>
      <c r="J144" s="226">
        <f t="shared" si="10"/>
        <v>0</v>
      </c>
      <c r="K144" s="222" t="s">
        <v>19</v>
      </c>
      <c r="L144" s="227"/>
      <c r="M144" s="228" t="s">
        <v>19</v>
      </c>
      <c r="N144" s="229" t="s">
        <v>45</v>
      </c>
      <c r="O144" s="59"/>
      <c r="P144" s="182">
        <f t="shared" si="11"/>
        <v>0</v>
      </c>
      <c r="Q144" s="182">
        <v>0</v>
      </c>
      <c r="R144" s="182">
        <f t="shared" si="12"/>
        <v>0</v>
      </c>
      <c r="S144" s="182">
        <v>0</v>
      </c>
      <c r="T144" s="183">
        <f t="shared" si="13"/>
        <v>0</v>
      </c>
      <c r="AR144" s="16" t="s">
        <v>1642</v>
      </c>
      <c r="AT144" s="16" t="s">
        <v>491</v>
      </c>
      <c r="AU144" s="16" t="s">
        <v>84</v>
      </c>
      <c r="AY144" s="16" t="s">
        <v>148</v>
      </c>
      <c r="BE144" s="184">
        <f t="shared" si="14"/>
        <v>0</v>
      </c>
      <c r="BF144" s="184">
        <f t="shared" si="15"/>
        <v>0</v>
      </c>
      <c r="BG144" s="184">
        <f t="shared" si="16"/>
        <v>0</v>
      </c>
      <c r="BH144" s="184">
        <f t="shared" si="17"/>
        <v>0</v>
      </c>
      <c r="BI144" s="184">
        <f t="shared" si="18"/>
        <v>0</v>
      </c>
      <c r="BJ144" s="16" t="s">
        <v>82</v>
      </c>
      <c r="BK144" s="184">
        <f t="shared" si="19"/>
        <v>0</v>
      </c>
      <c r="BL144" s="16" t="s">
        <v>556</v>
      </c>
      <c r="BM144" s="16" t="s">
        <v>806</v>
      </c>
    </row>
    <row r="145" spans="2:65" s="1" customFormat="1" ht="16.5" customHeight="1">
      <c r="B145" s="33"/>
      <c r="C145" s="220" t="s">
        <v>499</v>
      </c>
      <c r="D145" s="220" t="s">
        <v>491</v>
      </c>
      <c r="E145" s="221" t="s">
        <v>2255</v>
      </c>
      <c r="F145" s="222" t="s">
        <v>2256</v>
      </c>
      <c r="G145" s="223" t="s">
        <v>202</v>
      </c>
      <c r="H145" s="224">
        <v>120</v>
      </c>
      <c r="I145" s="225"/>
      <c r="J145" s="226">
        <f t="shared" si="10"/>
        <v>0</v>
      </c>
      <c r="K145" s="222" t="s">
        <v>19</v>
      </c>
      <c r="L145" s="227"/>
      <c r="M145" s="228" t="s">
        <v>19</v>
      </c>
      <c r="N145" s="229" t="s">
        <v>45</v>
      </c>
      <c r="O145" s="59"/>
      <c r="P145" s="182">
        <f t="shared" si="11"/>
        <v>0</v>
      </c>
      <c r="Q145" s="182">
        <v>0</v>
      </c>
      <c r="R145" s="182">
        <f t="shared" si="12"/>
        <v>0</v>
      </c>
      <c r="S145" s="182">
        <v>0</v>
      </c>
      <c r="T145" s="183">
        <f t="shared" si="13"/>
        <v>0</v>
      </c>
      <c r="AR145" s="16" t="s">
        <v>1642</v>
      </c>
      <c r="AT145" s="16" t="s">
        <v>491</v>
      </c>
      <c r="AU145" s="16" t="s">
        <v>84</v>
      </c>
      <c r="AY145" s="16" t="s">
        <v>148</v>
      </c>
      <c r="BE145" s="184">
        <f t="shared" si="14"/>
        <v>0</v>
      </c>
      <c r="BF145" s="184">
        <f t="shared" si="15"/>
        <v>0</v>
      </c>
      <c r="BG145" s="184">
        <f t="shared" si="16"/>
        <v>0</v>
      </c>
      <c r="BH145" s="184">
        <f t="shared" si="17"/>
        <v>0</v>
      </c>
      <c r="BI145" s="184">
        <f t="shared" si="18"/>
        <v>0</v>
      </c>
      <c r="BJ145" s="16" t="s">
        <v>82</v>
      </c>
      <c r="BK145" s="184">
        <f t="shared" si="19"/>
        <v>0</v>
      </c>
      <c r="BL145" s="16" t="s">
        <v>556</v>
      </c>
      <c r="BM145" s="16" t="s">
        <v>820</v>
      </c>
    </row>
    <row r="146" spans="2:65" s="1" customFormat="1" ht="22.5" customHeight="1">
      <c r="B146" s="33"/>
      <c r="C146" s="173" t="s">
        <v>507</v>
      </c>
      <c r="D146" s="173" t="s">
        <v>151</v>
      </c>
      <c r="E146" s="174" t="s">
        <v>2257</v>
      </c>
      <c r="F146" s="175" t="s">
        <v>2258</v>
      </c>
      <c r="G146" s="176" t="s">
        <v>159</v>
      </c>
      <c r="H146" s="177">
        <v>1</v>
      </c>
      <c r="I146" s="178"/>
      <c r="J146" s="179">
        <f t="shared" si="10"/>
        <v>0</v>
      </c>
      <c r="K146" s="175" t="s">
        <v>19</v>
      </c>
      <c r="L146" s="37"/>
      <c r="M146" s="180" t="s">
        <v>19</v>
      </c>
      <c r="N146" s="181" t="s">
        <v>45</v>
      </c>
      <c r="O146" s="59"/>
      <c r="P146" s="182">
        <f t="shared" si="11"/>
        <v>0</v>
      </c>
      <c r="Q146" s="182">
        <v>0</v>
      </c>
      <c r="R146" s="182">
        <f t="shared" si="12"/>
        <v>0</v>
      </c>
      <c r="S146" s="182">
        <v>0</v>
      </c>
      <c r="T146" s="183">
        <f t="shared" si="13"/>
        <v>0</v>
      </c>
      <c r="AR146" s="16" t="s">
        <v>556</v>
      </c>
      <c r="AT146" s="16" t="s">
        <v>151</v>
      </c>
      <c r="AU146" s="16" t="s">
        <v>84</v>
      </c>
      <c r="AY146" s="16" t="s">
        <v>148</v>
      </c>
      <c r="BE146" s="184">
        <f t="shared" si="14"/>
        <v>0</v>
      </c>
      <c r="BF146" s="184">
        <f t="shared" si="15"/>
        <v>0</v>
      </c>
      <c r="BG146" s="184">
        <f t="shared" si="16"/>
        <v>0</v>
      </c>
      <c r="BH146" s="184">
        <f t="shared" si="17"/>
        <v>0</v>
      </c>
      <c r="BI146" s="184">
        <f t="shared" si="18"/>
        <v>0</v>
      </c>
      <c r="BJ146" s="16" t="s">
        <v>82</v>
      </c>
      <c r="BK146" s="184">
        <f t="shared" si="19"/>
        <v>0</v>
      </c>
      <c r="BL146" s="16" t="s">
        <v>556</v>
      </c>
      <c r="BM146" s="16" t="s">
        <v>834</v>
      </c>
    </row>
    <row r="147" spans="2:65" s="1" customFormat="1" ht="22.5" customHeight="1">
      <c r="B147" s="33"/>
      <c r="C147" s="173" t="s">
        <v>511</v>
      </c>
      <c r="D147" s="173" t="s">
        <v>151</v>
      </c>
      <c r="E147" s="174" t="s">
        <v>2259</v>
      </c>
      <c r="F147" s="175" t="s">
        <v>2260</v>
      </c>
      <c r="G147" s="176" t="s">
        <v>159</v>
      </c>
      <c r="H147" s="177">
        <v>1</v>
      </c>
      <c r="I147" s="178"/>
      <c r="J147" s="179">
        <f t="shared" si="10"/>
        <v>0</v>
      </c>
      <c r="K147" s="175" t="s">
        <v>19</v>
      </c>
      <c r="L147" s="37"/>
      <c r="M147" s="180" t="s">
        <v>19</v>
      </c>
      <c r="N147" s="181" t="s">
        <v>45</v>
      </c>
      <c r="O147" s="59"/>
      <c r="P147" s="182">
        <f t="shared" si="11"/>
        <v>0</v>
      </c>
      <c r="Q147" s="182">
        <v>0</v>
      </c>
      <c r="R147" s="182">
        <f t="shared" si="12"/>
        <v>0</v>
      </c>
      <c r="S147" s="182">
        <v>0</v>
      </c>
      <c r="T147" s="183">
        <f t="shared" si="13"/>
        <v>0</v>
      </c>
      <c r="AR147" s="16" t="s">
        <v>556</v>
      </c>
      <c r="AT147" s="16" t="s">
        <v>151</v>
      </c>
      <c r="AU147" s="16" t="s">
        <v>84</v>
      </c>
      <c r="AY147" s="16" t="s">
        <v>148</v>
      </c>
      <c r="BE147" s="184">
        <f t="shared" si="14"/>
        <v>0</v>
      </c>
      <c r="BF147" s="184">
        <f t="shared" si="15"/>
        <v>0</v>
      </c>
      <c r="BG147" s="184">
        <f t="shared" si="16"/>
        <v>0</v>
      </c>
      <c r="BH147" s="184">
        <f t="shared" si="17"/>
        <v>0</v>
      </c>
      <c r="BI147" s="184">
        <f t="shared" si="18"/>
        <v>0</v>
      </c>
      <c r="BJ147" s="16" t="s">
        <v>82</v>
      </c>
      <c r="BK147" s="184">
        <f t="shared" si="19"/>
        <v>0</v>
      </c>
      <c r="BL147" s="16" t="s">
        <v>556</v>
      </c>
      <c r="BM147" s="16" t="s">
        <v>848</v>
      </c>
    </row>
    <row r="148" spans="2:65" s="1" customFormat="1" ht="16.5" customHeight="1">
      <c r="B148" s="33"/>
      <c r="C148" s="173" t="s">
        <v>515</v>
      </c>
      <c r="D148" s="173" t="s">
        <v>151</v>
      </c>
      <c r="E148" s="174" t="s">
        <v>2261</v>
      </c>
      <c r="F148" s="175" t="s">
        <v>2262</v>
      </c>
      <c r="G148" s="176" t="s">
        <v>159</v>
      </c>
      <c r="H148" s="177">
        <v>2</v>
      </c>
      <c r="I148" s="178"/>
      <c r="J148" s="179">
        <f t="shared" si="10"/>
        <v>0</v>
      </c>
      <c r="K148" s="175" t="s">
        <v>19</v>
      </c>
      <c r="L148" s="37"/>
      <c r="M148" s="180" t="s">
        <v>19</v>
      </c>
      <c r="N148" s="181" t="s">
        <v>45</v>
      </c>
      <c r="O148" s="59"/>
      <c r="P148" s="182">
        <f t="shared" si="11"/>
        <v>0</v>
      </c>
      <c r="Q148" s="182">
        <v>0</v>
      </c>
      <c r="R148" s="182">
        <f t="shared" si="12"/>
        <v>0</v>
      </c>
      <c r="S148" s="182">
        <v>0</v>
      </c>
      <c r="T148" s="183">
        <f t="shared" si="13"/>
        <v>0</v>
      </c>
      <c r="AR148" s="16" t="s">
        <v>556</v>
      </c>
      <c r="AT148" s="16" t="s">
        <v>151</v>
      </c>
      <c r="AU148" s="16" t="s">
        <v>84</v>
      </c>
      <c r="AY148" s="16" t="s">
        <v>148</v>
      </c>
      <c r="BE148" s="184">
        <f t="shared" si="14"/>
        <v>0</v>
      </c>
      <c r="BF148" s="184">
        <f t="shared" si="15"/>
        <v>0</v>
      </c>
      <c r="BG148" s="184">
        <f t="shared" si="16"/>
        <v>0</v>
      </c>
      <c r="BH148" s="184">
        <f t="shared" si="17"/>
        <v>0</v>
      </c>
      <c r="BI148" s="184">
        <f t="shared" si="18"/>
        <v>0</v>
      </c>
      <c r="BJ148" s="16" t="s">
        <v>82</v>
      </c>
      <c r="BK148" s="184">
        <f t="shared" si="19"/>
        <v>0</v>
      </c>
      <c r="BL148" s="16" t="s">
        <v>556</v>
      </c>
      <c r="BM148" s="16" t="s">
        <v>860</v>
      </c>
    </row>
    <row r="149" spans="2:65" s="1" customFormat="1" ht="16.5" customHeight="1">
      <c r="B149" s="33"/>
      <c r="C149" s="173" t="s">
        <v>519</v>
      </c>
      <c r="D149" s="173" t="s">
        <v>151</v>
      </c>
      <c r="E149" s="174" t="s">
        <v>2263</v>
      </c>
      <c r="F149" s="175" t="s">
        <v>2264</v>
      </c>
      <c r="G149" s="176" t="s">
        <v>159</v>
      </c>
      <c r="H149" s="177">
        <v>4</v>
      </c>
      <c r="I149" s="178"/>
      <c r="J149" s="179">
        <f t="shared" si="10"/>
        <v>0</v>
      </c>
      <c r="K149" s="175" t="s">
        <v>19</v>
      </c>
      <c r="L149" s="37"/>
      <c r="M149" s="180" t="s">
        <v>19</v>
      </c>
      <c r="N149" s="181" t="s">
        <v>45</v>
      </c>
      <c r="O149" s="59"/>
      <c r="P149" s="182">
        <f t="shared" si="11"/>
        <v>0</v>
      </c>
      <c r="Q149" s="182">
        <v>0</v>
      </c>
      <c r="R149" s="182">
        <f t="shared" si="12"/>
        <v>0</v>
      </c>
      <c r="S149" s="182">
        <v>0</v>
      </c>
      <c r="T149" s="183">
        <f t="shared" si="13"/>
        <v>0</v>
      </c>
      <c r="AR149" s="16" t="s">
        <v>556</v>
      </c>
      <c r="AT149" s="16" t="s">
        <v>151</v>
      </c>
      <c r="AU149" s="16" t="s">
        <v>84</v>
      </c>
      <c r="AY149" s="16" t="s">
        <v>148</v>
      </c>
      <c r="BE149" s="184">
        <f t="shared" si="14"/>
        <v>0</v>
      </c>
      <c r="BF149" s="184">
        <f t="shared" si="15"/>
        <v>0</v>
      </c>
      <c r="BG149" s="184">
        <f t="shared" si="16"/>
        <v>0</v>
      </c>
      <c r="BH149" s="184">
        <f t="shared" si="17"/>
        <v>0</v>
      </c>
      <c r="BI149" s="184">
        <f t="shared" si="18"/>
        <v>0</v>
      </c>
      <c r="BJ149" s="16" t="s">
        <v>82</v>
      </c>
      <c r="BK149" s="184">
        <f t="shared" si="19"/>
        <v>0</v>
      </c>
      <c r="BL149" s="16" t="s">
        <v>556</v>
      </c>
      <c r="BM149" s="16" t="s">
        <v>869</v>
      </c>
    </row>
    <row r="150" spans="2:65" s="1" customFormat="1" ht="16.5" customHeight="1">
      <c r="B150" s="33"/>
      <c r="C150" s="173" t="s">
        <v>523</v>
      </c>
      <c r="D150" s="173" t="s">
        <v>151</v>
      </c>
      <c r="E150" s="174" t="s">
        <v>2265</v>
      </c>
      <c r="F150" s="175" t="s">
        <v>2266</v>
      </c>
      <c r="G150" s="176" t="s">
        <v>179</v>
      </c>
      <c r="H150" s="177">
        <v>1</v>
      </c>
      <c r="I150" s="178"/>
      <c r="J150" s="179">
        <f t="shared" si="10"/>
        <v>0</v>
      </c>
      <c r="K150" s="175" t="s">
        <v>19</v>
      </c>
      <c r="L150" s="37"/>
      <c r="M150" s="180" t="s">
        <v>19</v>
      </c>
      <c r="N150" s="181" t="s">
        <v>45</v>
      </c>
      <c r="O150" s="59"/>
      <c r="P150" s="182">
        <f t="shared" si="11"/>
        <v>0</v>
      </c>
      <c r="Q150" s="182">
        <v>0</v>
      </c>
      <c r="R150" s="182">
        <f t="shared" si="12"/>
        <v>0</v>
      </c>
      <c r="S150" s="182">
        <v>0</v>
      </c>
      <c r="T150" s="183">
        <f t="shared" si="13"/>
        <v>0</v>
      </c>
      <c r="AR150" s="16" t="s">
        <v>556</v>
      </c>
      <c r="AT150" s="16" t="s">
        <v>151</v>
      </c>
      <c r="AU150" s="16" t="s">
        <v>84</v>
      </c>
      <c r="AY150" s="16" t="s">
        <v>148</v>
      </c>
      <c r="BE150" s="184">
        <f t="shared" si="14"/>
        <v>0</v>
      </c>
      <c r="BF150" s="184">
        <f t="shared" si="15"/>
        <v>0</v>
      </c>
      <c r="BG150" s="184">
        <f t="shared" si="16"/>
        <v>0</v>
      </c>
      <c r="BH150" s="184">
        <f t="shared" si="17"/>
        <v>0</v>
      </c>
      <c r="BI150" s="184">
        <f t="shared" si="18"/>
        <v>0</v>
      </c>
      <c r="BJ150" s="16" t="s">
        <v>82</v>
      </c>
      <c r="BK150" s="184">
        <f t="shared" si="19"/>
        <v>0</v>
      </c>
      <c r="BL150" s="16" t="s">
        <v>556</v>
      </c>
      <c r="BM150" s="16" t="s">
        <v>880</v>
      </c>
    </row>
    <row r="151" spans="2:65" s="1" customFormat="1" ht="22.5" customHeight="1">
      <c r="B151" s="33"/>
      <c r="C151" s="220" t="s">
        <v>527</v>
      </c>
      <c r="D151" s="220" t="s">
        <v>491</v>
      </c>
      <c r="E151" s="221" t="s">
        <v>2267</v>
      </c>
      <c r="F151" s="222" t="s">
        <v>2268</v>
      </c>
      <c r="G151" s="223" t="s">
        <v>179</v>
      </c>
      <c r="H151" s="224">
        <v>1</v>
      </c>
      <c r="I151" s="225"/>
      <c r="J151" s="226">
        <f t="shared" si="10"/>
        <v>0</v>
      </c>
      <c r="K151" s="222" t="s">
        <v>19</v>
      </c>
      <c r="L151" s="227"/>
      <c r="M151" s="228" t="s">
        <v>19</v>
      </c>
      <c r="N151" s="229" t="s">
        <v>45</v>
      </c>
      <c r="O151" s="59"/>
      <c r="P151" s="182">
        <f t="shared" si="11"/>
        <v>0</v>
      </c>
      <c r="Q151" s="182">
        <v>0</v>
      </c>
      <c r="R151" s="182">
        <f t="shared" si="12"/>
        <v>0</v>
      </c>
      <c r="S151" s="182">
        <v>0</v>
      </c>
      <c r="T151" s="183">
        <f t="shared" si="13"/>
        <v>0</v>
      </c>
      <c r="AR151" s="16" t="s">
        <v>1642</v>
      </c>
      <c r="AT151" s="16" t="s">
        <v>491</v>
      </c>
      <c r="AU151" s="16" t="s">
        <v>84</v>
      </c>
      <c r="AY151" s="16" t="s">
        <v>148</v>
      </c>
      <c r="BE151" s="184">
        <f t="shared" si="14"/>
        <v>0</v>
      </c>
      <c r="BF151" s="184">
        <f t="shared" si="15"/>
        <v>0</v>
      </c>
      <c r="BG151" s="184">
        <f t="shared" si="16"/>
        <v>0</v>
      </c>
      <c r="BH151" s="184">
        <f t="shared" si="17"/>
        <v>0</v>
      </c>
      <c r="BI151" s="184">
        <f t="shared" si="18"/>
        <v>0</v>
      </c>
      <c r="BJ151" s="16" t="s">
        <v>82</v>
      </c>
      <c r="BK151" s="184">
        <f t="shared" si="19"/>
        <v>0</v>
      </c>
      <c r="BL151" s="16" t="s">
        <v>556</v>
      </c>
      <c r="BM151" s="16" t="s">
        <v>891</v>
      </c>
    </row>
    <row r="152" spans="2:65" s="1" customFormat="1" ht="22.5" customHeight="1">
      <c r="B152" s="33"/>
      <c r="C152" s="173" t="s">
        <v>533</v>
      </c>
      <c r="D152" s="173" t="s">
        <v>151</v>
      </c>
      <c r="E152" s="174" t="s">
        <v>2269</v>
      </c>
      <c r="F152" s="175" t="s">
        <v>2270</v>
      </c>
      <c r="G152" s="176" t="s">
        <v>202</v>
      </c>
      <c r="H152" s="177">
        <v>2725</v>
      </c>
      <c r="I152" s="178"/>
      <c r="J152" s="179">
        <f t="shared" si="10"/>
        <v>0</v>
      </c>
      <c r="K152" s="175" t="s">
        <v>19</v>
      </c>
      <c r="L152" s="37"/>
      <c r="M152" s="180" t="s">
        <v>19</v>
      </c>
      <c r="N152" s="181" t="s">
        <v>45</v>
      </c>
      <c r="O152" s="59"/>
      <c r="P152" s="182">
        <f t="shared" si="11"/>
        <v>0</v>
      </c>
      <c r="Q152" s="182">
        <v>0</v>
      </c>
      <c r="R152" s="182">
        <f t="shared" si="12"/>
        <v>0</v>
      </c>
      <c r="S152" s="182">
        <v>0</v>
      </c>
      <c r="T152" s="183">
        <f t="shared" si="13"/>
        <v>0</v>
      </c>
      <c r="AR152" s="16" t="s">
        <v>556</v>
      </c>
      <c r="AT152" s="16" t="s">
        <v>151</v>
      </c>
      <c r="AU152" s="16" t="s">
        <v>84</v>
      </c>
      <c r="AY152" s="16" t="s">
        <v>148</v>
      </c>
      <c r="BE152" s="184">
        <f t="shared" si="14"/>
        <v>0</v>
      </c>
      <c r="BF152" s="184">
        <f t="shared" si="15"/>
        <v>0</v>
      </c>
      <c r="BG152" s="184">
        <f t="shared" si="16"/>
        <v>0</v>
      </c>
      <c r="BH152" s="184">
        <f t="shared" si="17"/>
        <v>0</v>
      </c>
      <c r="BI152" s="184">
        <f t="shared" si="18"/>
        <v>0</v>
      </c>
      <c r="BJ152" s="16" t="s">
        <v>82</v>
      </c>
      <c r="BK152" s="184">
        <f t="shared" si="19"/>
        <v>0</v>
      </c>
      <c r="BL152" s="16" t="s">
        <v>556</v>
      </c>
      <c r="BM152" s="16" t="s">
        <v>904</v>
      </c>
    </row>
    <row r="153" spans="2:65" s="1" customFormat="1" ht="16.5" customHeight="1">
      <c r="B153" s="33"/>
      <c r="C153" s="220" t="s">
        <v>540</v>
      </c>
      <c r="D153" s="220" t="s">
        <v>491</v>
      </c>
      <c r="E153" s="221" t="s">
        <v>2271</v>
      </c>
      <c r="F153" s="222" t="s">
        <v>2272</v>
      </c>
      <c r="G153" s="223" t="s">
        <v>202</v>
      </c>
      <c r="H153" s="224">
        <v>360</v>
      </c>
      <c r="I153" s="225"/>
      <c r="J153" s="226">
        <f t="shared" si="10"/>
        <v>0</v>
      </c>
      <c r="K153" s="222" t="s">
        <v>19</v>
      </c>
      <c r="L153" s="227"/>
      <c r="M153" s="228" t="s">
        <v>19</v>
      </c>
      <c r="N153" s="229" t="s">
        <v>45</v>
      </c>
      <c r="O153" s="59"/>
      <c r="P153" s="182">
        <f t="shared" si="11"/>
        <v>0</v>
      </c>
      <c r="Q153" s="182">
        <v>0</v>
      </c>
      <c r="R153" s="182">
        <f t="shared" si="12"/>
        <v>0</v>
      </c>
      <c r="S153" s="182">
        <v>0</v>
      </c>
      <c r="T153" s="183">
        <f t="shared" si="13"/>
        <v>0</v>
      </c>
      <c r="AR153" s="16" t="s">
        <v>1642</v>
      </c>
      <c r="AT153" s="16" t="s">
        <v>491</v>
      </c>
      <c r="AU153" s="16" t="s">
        <v>84</v>
      </c>
      <c r="AY153" s="16" t="s">
        <v>148</v>
      </c>
      <c r="BE153" s="184">
        <f t="shared" si="14"/>
        <v>0</v>
      </c>
      <c r="BF153" s="184">
        <f t="shared" si="15"/>
        <v>0</v>
      </c>
      <c r="BG153" s="184">
        <f t="shared" si="16"/>
        <v>0</v>
      </c>
      <c r="BH153" s="184">
        <f t="shared" si="17"/>
        <v>0</v>
      </c>
      <c r="BI153" s="184">
        <f t="shared" si="18"/>
        <v>0</v>
      </c>
      <c r="BJ153" s="16" t="s">
        <v>82</v>
      </c>
      <c r="BK153" s="184">
        <f t="shared" si="19"/>
        <v>0</v>
      </c>
      <c r="BL153" s="16" t="s">
        <v>556</v>
      </c>
      <c r="BM153" s="16" t="s">
        <v>912</v>
      </c>
    </row>
    <row r="154" spans="2:65" s="1" customFormat="1" ht="16.5" customHeight="1">
      <c r="B154" s="33"/>
      <c r="C154" s="220" t="s">
        <v>550</v>
      </c>
      <c r="D154" s="220" t="s">
        <v>491</v>
      </c>
      <c r="E154" s="221" t="s">
        <v>2273</v>
      </c>
      <c r="F154" s="222" t="s">
        <v>2274</v>
      </c>
      <c r="G154" s="223" t="s">
        <v>202</v>
      </c>
      <c r="H154" s="224">
        <v>1490</v>
      </c>
      <c r="I154" s="225"/>
      <c r="J154" s="226">
        <f t="shared" si="10"/>
        <v>0</v>
      </c>
      <c r="K154" s="222" t="s">
        <v>19</v>
      </c>
      <c r="L154" s="227"/>
      <c r="M154" s="228" t="s">
        <v>19</v>
      </c>
      <c r="N154" s="229" t="s">
        <v>45</v>
      </c>
      <c r="O154" s="59"/>
      <c r="P154" s="182">
        <f t="shared" si="11"/>
        <v>0</v>
      </c>
      <c r="Q154" s="182">
        <v>0</v>
      </c>
      <c r="R154" s="182">
        <f t="shared" si="12"/>
        <v>0</v>
      </c>
      <c r="S154" s="182">
        <v>0</v>
      </c>
      <c r="T154" s="183">
        <f t="shared" si="13"/>
        <v>0</v>
      </c>
      <c r="AR154" s="16" t="s">
        <v>1642</v>
      </c>
      <c r="AT154" s="16" t="s">
        <v>491</v>
      </c>
      <c r="AU154" s="16" t="s">
        <v>84</v>
      </c>
      <c r="AY154" s="16" t="s">
        <v>148</v>
      </c>
      <c r="BE154" s="184">
        <f t="shared" si="14"/>
        <v>0</v>
      </c>
      <c r="BF154" s="184">
        <f t="shared" si="15"/>
        <v>0</v>
      </c>
      <c r="BG154" s="184">
        <f t="shared" si="16"/>
        <v>0</v>
      </c>
      <c r="BH154" s="184">
        <f t="shared" si="17"/>
        <v>0</v>
      </c>
      <c r="BI154" s="184">
        <f t="shared" si="18"/>
        <v>0</v>
      </c>
      <c r="BJ154" s="16" t="s">
        <v>82</v>
      </c>
      <c r="BK154" s="184">
        <f t="shared" si="19"/>
        <v>0</v>
      </c>
      <c r="BL154" s="16" t="s">
        <v>556</v>
      </c>
      <c r="BM154" s="16" t="s">
        <v>925</v>
      </c>
    </row>
    <row r="155" spans="2:65" s="1" customFormat="1" ht="16.5" customHeight="1">
      <c r="B155" s="33"/>
      <c r="C155" s="220" t="s">
        <v>556</v>
      </c>
      <c r="D155" s="220" t="s">
        <v>491</v>
      </c>
      <c r="E155" s="221" t="s">
        <v>2275</v>
      </c>
      <c r="F155" s="222" t="s">
        <v>2276</v>
      </c>
      <c r="G155" s="223" t="s">
        <v>202</v>
      </c>
      <c r="H155" s="224">
        <v>450</v>
      </c>
      <c r="I155" s="225"/>
      <c r="J155" s="226">
        <f t="shared" si="10"/>
        <v>0</v>
      </c>
      <c r="K155" s="222" t="s">
        <v>19</v>
      </c>
      <c r="L155" s="227"/>
      <c r="M155" s="228" t="s">
        <v>19</v>
      </c>
      <c r="N155" s="229" t="s">
        <v>45</v>
      </c>
      <c r="O155" s="59"/>
      <c r="P155" s="182">
        <f t="shared" si="11"/>
        <v>0</v>
      </c>
      <c r="Q155" s="182">
        <v>0</v>
      </c>
      <c r="R155" s="182">
        <f t="shared" si="12"/>
        <v>0</v>
      </c>
      <c r="S155" s="182">
        <v>0</v>
      </c>
      <c r="T155" s="183">
        <f t="shared" si="13"/>
        <v>0</v>
      </c>
      <c r="AR155" s="16" t="s">
        <v>1642</v>
      </c>
      <c r="AT155" s="16" t="s">
        <v>491</v>
      </c>
      <c r="AU155" s="16" t="s">
        <v>84</v>
      </c>
      <c r="AY155" s="16" t="s">
        <v>148</v>
      </c>
      <c r="BE155" s="184">
        <f t="shared" si="14"/>
        <v>0</v>
      </c>
      <c r="BF155" s="184">
        <f t="shared" si="15"/>
        <v>0</v>
      </c>
      <c r="BG155" s="184">
        <f t="shared" si="16"/>
        <v>0</v>
      </c>
      <c r="BH155" s="184">
        <f t="shared" si="17"/>
        <v>0</v>
      </c>
      <c r="BI155" s="184">
        <f t="shared" si="18"/>
        <v>0</v>
      </c>
      <c r="BJ155" s="16" t="s">
        <v>82</v>
      </c>
      <c r="BK155" s="184">
        <f t="shared" si="19"/>
        <v>0</v>
      </c>
      <c r="BL155" s="16" t="s">
        <v>556</v>
      </c>
      <c r="BM155" s="16" t="s">
        <v>939</v>
      </c>
    </row>
    <row r="156" spans="2:65" s="1" customFormat="1" ht="16.5" customHeight="1">
      <c r="B156" s="33"/>
      <c r="C156" s="220" t="s">
        <v>562</v>
      </c>
      <c r="D156" s="220" t="s">
        <v>491</v>
      </c>
      <c r="E156" s="221" t="s">
        <v>2277</v>
      </c>
      <c r="F156" s="222" t="s">
        <v>2278</v>
      </c>
      <c r="G156" s="223" t="s">
        <v>202</v>
      </c>
      <c r="H156" s="224">
        <v>125</v>
      </c>
      <c r="I156" s="225"/>
      <c r="J156" s="226">
        <f t="shared" ref="J156:J187" si="20">ROUND(I156*H156,2)</f>
        <v>0</v>
      </c>
      <c r="K156" s="222" t="s">
        <v>19</v>
      </c>
      <c r="L156" s="227"/>
      <c r="M156" s="228" t="s">
        <v>19</v>
      </c>
      <c r="N156" s="229" t="s">
        <v>45</v>
      </c>
      <c r="O156" s="59"/>
      <c r="P156" s="182">
        <f t="shared" ref="P156:P187" si="21">O156*H156</f>
        <v>0</v>
      </c>
      <c r="Q156" s="182">
        <v>0</v>
      </c>
      <c r="R156" s="182">
        <f t="shared" ref="R156:R187" si="22">Q156*H156</f>
        <v>0</v>
      </c>
      <c r="S156" s="182">
        <v>0</v>
      </c>
      <c r="T156" s="183">
        <f t="shared" ref="T156:T187" si="23">S156*H156</f>
        <v>0</v>
      </c>
      <c r="AR156" s="16" t="s">
        <v>1642</v>
      </c>
      <c r="AT156" s="16" t="s">
        <v>491</v>
      </c>
      <c r="AU156" s="16" t="s">
        <v>84</v>
      </c>
      <c r="AY156" s="16" t="s">
        <v>148</v>
      </c>
      <c r="BE156" s="184">
        <f t="shared" ref="BE156:BE161" si="24">IF(N156="základní",J156,0)</f>
        <v>0</v>
      </c>
      <c r="BF156" s="184">
        <f t="shared" ref="BF156:BF161" si="25">IF(N156="snížená",J156,0)</f>
        <v>0</v>
      </c>
      <c r="BG156" s="184">
        <f t="shared" ref="BG156:BG161" si="26">IF(N156="zákl. přenesená",J156,0)</f>
        <v>0</v>
      </c>
      <c r="BH156" s="184">
        <f t="shared" ref="BH156:BH161" si="27">IF(N156="sníž. přenesená",J156,0)</f>
        <v>0</v>
      </c>
      <c r="BI156" s="184">
        <f t="shared" ref="BI156:BI161" si="28">IF(N156="nulová",J156,0)</f>
        <v>0</v>
      </c>
      <c r="BJ156" s="16" t="s">
        <v>82</v>
      </c>
      <c r="BK156" s="184">
        <f t="shared" ref="BK156:BK161" si="29">ROUND(I156*H156,2)</f>
        <v>0</v>
      </c>
      <c r="BL156" s="16" t="s">
        <v>556</v>
      </c>
      <c r="BM156" s="16" t="s">
        <v>963</v>
      </c>
    </row>
    <row r="157" spans="2:65" s="1" customFormat="1" ht="16.5" customHeight="1">
      <c r="B157" s="33"/>
      <c r="C157" s="220" t="s">
        <v>568</v>
      </c>
      <c r="D157" s="220" t="s">
        <v>491</v>
      </c>
      <c r="E157" s="221" t="s">
        <v>2279</v>
      </c>
      <c r="F157" s="222" t="s">
        <v>2280</v>
      </c>
      <c r="G157" s="223" t="s">
        <v>202</v>
      </c>
      <c r="H157" s="224">
        <v>20</v>
      </c>
      <c r="I157" s="225"/>
      <c r="J157" s="226">
        <f t="shared" si="20"/>
        <v>0</v>
      </c>
      <c r="K157" s="222" t="s">
        <v>19</v>
      </c>
      <c r="L157" s="227"/>
      <c r="M157" s="228" t="s">
        <v>19</v>
      </c>
      <c r="N157" s="229" t="s">
        <v>45</v>
      </c>
      <c r="O157" s="59"/>
      <c r="P157" s="182">
        <f t="shared" si="21"/>
        <v>0</v>
      </c>
      <c r="Q157" s="182">
        <v>0</v>
      </c>
      <c r="R157" s="182">
        <f t="shared" si="22"/>
        <v>0</v>
      </c>
      <c r="S157" s="182">
        <v>0</v>
      </c>
      <c r="T157" s="183">
        <f t="shared" si="23"/>
        <v>0</v>
      </c>
      <c r="AR157" s="16" t="s">
        <v>1642</v>
      </c>
      <c r="AT157" s="16" t="s">
        <v>491</v>
      </c>
      <c r="AU157" s="16" t="s">
        <v>84</v>
      </c>
      <c r="AY157" s="16" t="s">
        <v>148</v>
      </c>
      <c r="BE157" s="184">
        <f t="shared" si="24"/>
        <v>0</v>
      </c>
      <c r="BF157" s="184">
        <f t="shared" si="25"/>
        <v>0</v>
      </c>
      <c r="BG157" s="184">
        <f t="shared" si="26"/>
        <v>0</v>
      </c>
      <c r="BH157" s="184">
        <f t="shared" si="27"/>
        <v>0</v>
      </c>
      <c r="BI157" s="184">
        <f t="shared" si="28"/>
        <v>0</v>
      </c>
      <c r="BJ157" s="16" t="s">
        <v>82</v>
      </c>
      <c r="BK157" s="184">
        <f t="shared" si="29"/>
        <v>0</v>
      </c>
      <c r="BL157" s="16" t="s">
        <v>556</v>
      </c>
      <c r="BM157" s="16" t="s">
        <v>976</v>
      </c>
    </row>
    <row r="158" spans="2:65" s="1" customFormat="1" ht="16.5" customHeight="1">
      <c r="B158" s="33"/>
      <c r="C158" s="220" t="s">
        <v>575</v>
      </c>
      <c r="D158" s="220" t="s">
        <v>491</v>
      </c>
      <c r="E158" s="221" t="s">
        <v>2281</v>
      </c>
      <c r="F158" s="222" t="s">
        <v>2282</v>
      </c>
      <c r="G158" s="223" t="s">
        <v>202</v>
      </c>
      <c r="H158" s="224">
        <v>100</v>
      </c>
      <c r="I158" s="225"/>
      <c r="J158" s="226">
        <f t="shared" si="20"/>
        <v>0</v>
      </c>
      <c r="K158" s="222" t="s">
        <v>19</v>
      </c>
      <c r="L158" s="227"/>
      <c r="M158" s="228" t="s">
        <v>19</v>
      </c>
      <c r="N158" s="229" t="s">
        <v>45</v>
      </c>
      <c r="O158" s="59"/>
      <c r="P158" s="182">
        <f t="shared" si="21"/>
        <v>0</v>
      </c>
      <c r="Q158" s="182">
        <v>0</v>
      </c>
      <c r="R158" s="182">
        <f t="shared" si="22"/>
        <v>0</v>
      </c>
      <c r="S158" s="182">
        <v>0</v>
      </c>
      <c r="T158" s="183">
        <f t="shared" si="23"/>
        <v>0</v>
      </c>
      <c r="AR158" s="16" t="s">
        <v>1642</v>
      </c>
      <c r="AT158" s="16" t="s">
        <v>491</v>
      </c>
      <c r="AU158" s="16" t="s">
        <v>84</v>
      </c>
      <c r="AY158" s="16" t="s">
        <v>148</v>
      </c>
      <c r="BE158" s="184">
        <f t="shared" si="24"/>
        <v>0</v>
      </c>
      <c r="BF158" s="184">
        <f t="shared" si="25"/>
        <v>0</v>
      </c>
      <c r="BG158" s="184">
        <f t="shared" si="26"/>
        <v>0</v>
      </c>
      <c r="BH158" s="184">
        <f t="shared" si="27"/>
        <v>0</v>
      </c>
      <c r="BI158" s="184">
        <f t="shared" si="28"/>
        <v>0</v>
      </c>
      <c r="BJ158" s="16" t="s">
        <v>82</v>
      </c>
      <c r="BK158" s="184">
        <f t="shared" si="29"/>
        <v>0</v>
      </c>
      <c r="BL158" s="16" t="s">
        <v>556</v>
      </c>
      <c r="BM158" s="16" t="s">
        <v>993</v>
      </c>
    </row>
    <row r="159" spans="2:65" s="1" customFormat="1" ht="16.5" customHeight="1">
      <c r="B159" s="33"/>
      <c r="C159" s="220" t="s">
        <v>581</v>
      </c>
      <c r="D159" s="220" t="s">
        <v>491</v>
      </c>
      <c r="E159" s="221" t="s">
        <v>2283</v>
      </c>
      <c r="F159" s="222" t="s">
        <v>2284</v>
      </c>
      <c r="G159" s="223" t="s">
        <v>202</v>
      </c>
      <c r="H159" s="224">
        <v>60</v>
      </c>
      <c r="I159" s="225"/>
      <c r="J159" s="226">
        <f t="shared" si="20"/>
        <v>0</v>
      </c>
      <c r="K159" s="222" t="s">
        <v>19</v>
      </c>
      <c r="L159" s="227"/>
      <c r="M159" s="228" t="s">
        <v>19</v>
      </c>
      <c r="N159" s="229" t="s">
        <v>45</v>
      </c>
      <c r="O159" s="59"/>
      <c r="P159" s="182">
        <f t="shared" si="21"/>
        <v>0</v>
      </c>
      <c r="Q159" s="182">
        <v>0</v>
      </c>
      <c r="R159" s="182">
        <f t="shared" si="22"/>
        <v>0</v>
      </c>
      <c r="S159" s="182">
        <v>0</v>
      </c>
      <c r="T159" s="183">
        <f t="shared" si="23"/>
        <v>0</v>
      </c>
      <c r="AR159" s="16" t="s">
        <v>1642</v>
      </c>
      <c r="AT159" s="16" t="s">
        <v>491</v>
      </c>
      <c r="AU159" s="16" t="s">
        <v>84</v>
      </c>
      <c r="AY159" s="16" t="s">
        <v>148</v>
      </c>
      <c r="BE159" s="184">
        <f t="shared" si="24"/>
        <v>0</v>
      </c>
      <c r="BF159" s="184">
        <f t="shared" si="25"/>
        <v>0</v>
      </c>
      <c r="BG159" s="184">
        <f t="shared" si="26"/>
        <v>0</v>
      </c>
      <c r="BH159" s="184">
        <f t="shared" si="27"/>
        <v>0</v>
      </c>
      <c r="BI159" s="184">
        <f t="shared" si="28"/>
        <v>0</v>
      </c>
      <c r="BJ159" s="16" t="s">
        <v>82</v>
      </c>
      <c r="BK159" s="184">
        <f t="shared" si="29"/>
        <v>0</v>
      </c>
      <c r="BL159" s="16" t="s">
        <v>556</v>
      </c>
      <c r="BM159" s="16" t="s">
        <v>1006</v>
      </c>
    </row>
    <row r="160" spans="2:65" s="1" customFormat="1" ht="16.5" customHeight="1">
      <c r="B160" s="33"/>
      <c r="C160" s="220" t="s">
        <v>588</v>
      </c>
      <c r="D160" s="220" t="s">
        <v>491</v>
      </c>
      <c r="E160" s="221" t="s">
        <v>2285</v>
      </c>
      <c r="F160" s="222" t="s">
        <v>2286</v>
      </c>
      <c r="G160" s="223" t="s">
        <v>202</v>
      </c>
      <c r="H160" s="224">
        <v>120</v>
      </c>
      <c r="I160" s="225"/>
      <c r="J160" s="226">
        <f t="shared" si="20"/>
        <v>0</v>
      </c>
      <c r="K160" s="222" t="s">
        <v>19</v>
      </c>
      <c r="L160" s="227"/>
      <c r="M160" s="228" t="s">
        <v>19</v>
      </c>
      <c r="N160" s="229" t="s">
        <v>45</v>
      </c>
      <c r="O160" s="59"/>
      <c r="P160" s="182">
        <f t="shared" si="21"/>
        <v>0</v>
      </c>
      <c r="Q160" s="182">
        <v>0</v>
      </c>
      <c r="R160" s="182">
        <f t="shared" si="22"/>
        <v>0</v>
      </c>
      <c r="S160" s="182">
        <v>0</v>
      </c>
      <c r="T160" s="183">
        <f t="shared" si="23"/>
        <v>0</v>
      </c>
      <c r="AR160" s="16" t="s">
        <v>1642</v>
      </c>
      <c r="AT160" s="16" t="s">
        <v>491</v>
      </c>
      <c r="AU160" s="16" t="s">
        <v>84</v>
      </c>
      <c r="AY160" s="16" t="s">
        <v>148</v>
      </c>
      <c r="BE160" s="184">
        <f t="shared" si="24"/>
        <v>0</v>
      </c>
      <c r="BF160" s="184">
        <f t="shared" si="25"/>
        <v>0</v>
      </c>
      <c r="BG160" s="184">
        <f t="shared" si="26"/>
        <v>0</v>
      </c>
      <c r="BH160" s="184">
        <f t="shared" si="27"/>
        <v>0</v>
      </c>
      <c r="BI160" s="184">
        <f t="shared" si="28"/>
        <v>0</v>
      </c>
      <c r="BJ160" s="16" t="s">
        <v>82</v>
      </c>
      <c r="BK160" s="184">
        <f t="shared" si="29"/>
        <v>0</v>
      </c>
      <c r="BL160" s="16" t="s">
        <v>556</v>
      </c>
      <c r="BM160" s="16" t="s">
        <v>1018</v>
      </c>
    </row>
    <row r="161" spans="2:65" s="1" customFormat="1" ht="16.5" customHeight="1">
      <c r="B161" s="33"/>
      <c r="C161" s="220" t="s">
        <v>594</v>
      </c>
      <c r="D161" s="220" t="s">
        <v>491</v>
      </c>
      <c r="E161" s="221" t="s">
        <v>2287</v>
      </c>
      <c r="F161" s="222" t="s">
        <v>2288</v>
      </c>
      <c r="G161" s="223" t="s">
        <v>399</v>
      </c>
      <c r="H161" s="224">
        <v>1</v>
      </c>
      <c r="I161" s="225"/>
      <c r="J161" s="226">
        <f t="shared" si="20"/>
        <v>0</v>
      </c>
      <c r="K161" s="222" t="s">
        <v>19</v>
      </c>
      <c r="L161" s="227"/>
      <c r="M161" s="228" t="s">
        <v>19</v>
      </c>
      <c r="N161" s="229" t="s">
        <v>45</v>
      </c>
      <c r="O161" s="59"/>
      <c r="P161" s="182">
        <f t="shared" si="21"/>
        <v>0</v>
      </c>
      <c r="Q161" s="182">
        <v>0</v>
      </c>
      <c r="R161" s="182">
        <f t="shared" si="22"/>
        <v>0</v>
      </c>
      <c r="S161" s="182">
        <v>0</v>
      </c>
      <c r="T161" s="183">
        <f t="shared" si="23"/>
        <v>0</v>
      </c>
      <c r="AR161" s="16" t="s">
        <v>1642</v>
      </c>
      <c r="AT161" s="16" t="s">
        <v>491</v>
      </c>
      <c r="AU161" s="16" t="s">
        <v>84</v>
      </c>
      <c r="AY161" s="16" t="s">
        <v>148</v>
      </c>
      <c r="BE161" s="184">
        <f t="shared" si="24"/>
        <v>0</v>
      </c>
      <c r="BF161" s="184">
        <f t="shared" si="25"/>
        <v>0</v>
      </c>
      <c r="BG161" s="184">
        <f t="shared" si="26"/>
        <v>0</v>
      </c>
      <c r="BH161" s="184">
        <f t="shared" si="27"/>
        <v>0</v>
      </c>
      <c r="BI161" s="184">
        <f t="shared" si="28"/>
        <v>0</v>
      </c>
      <c r="BJ161" s="16" t="s">
        <v>82</v>
      </c>
      <c r="BK161" s="184">
        <f t="shared" si="29"/>
        <v>0</v>
      </c>
      <c r="BL161" s="16" t="s">
        <v>556</v>
      </c>
      <c r="BM161" s="16" t="s">
        <v>1031</v>
      </c>
    </row>
    <row r="162" spans="2:65" s="10" customFormat="1" ht="22.9" customHeight="1">
      <c r="B162" s="157"/>
      <c r="C162" s="158"/>
      <c r="D162" s="159" t="s">
        <v>73</v>
      </c>
      <c r="E162" s="171" t="s">
        <v>2289</v>
      </c>
      <c r="F162" s="171" t="s">
        <v>2290</v>
      </c>
      <c r="G162" s="158"/>
      <c r="H162" s="158"/>
      <c r="I162" s="161"/>
      <c r="J162" s="172">
        <f>BK162</f>
        <v>0</v>
      </c>
      <c r="K162" s="158"/>
      <c r="L162" s="163"/>
      <c r="M162" s="164"/>
      <c r="N162" s="165"/>
      <c r="O162" s="165"/>
      <c r="P162" s="166">
        <f>SUM(P163:P176)</f>
        <v>0</v>
      </c>
      <c r="Q162" s="165"/>
      <c r="R162" s="166">
        <f>SUM(R163:R176)</f>
        <v>0</v>
      </c>
      <c r="S162" s="165"/>
      <c r="T162" s="167">
        <f>SUM(T163:T176)</f>
        <v>0</v>
      </c>
      <c r="AR162" s="168" t="s">
        <v>149</v>
      </c>
      <c r="AT162" s="169" t="s">
        <v>73</v>
      </c>
      <c r="AU162" s="169" t="s">
        <v>82</v>
      </c>
      <c r="AY162" s="168" t="s">
        <v>148</v>
      </c>
      <c r="BK162" s="170">
        <f>SUM(BK163:BK176)</f>
        <v>0</v>
      </c>
    </row>
    <row r="163" spans="2:65" s="1" customFormat="1" ht="16.5" customHeight="1">
      <c r="B163" s="33"/>
      <c r="C163" s="173" t="s">
        <v>601</v>
      </c>
      <c r="D163" s="173" t="s">
        <v>151</v>
      </c>
      <c r="E163" s="174" t="s">
        <v>2291</v>
      </c>
      <c r="F163" s="175" t="s">
        <v>2292</v>
      </c>
      <c r="G163" s="176" t="s">
        <v>399</v>
      </c>
      <c r="H163" s="177">
        <v>1</v>
      </c>
      <c r="I163" s="178"/>
      <c r="J163" s="179">
        <f t="shared" ref="J163:J176" si="30">ROUND(I163*H163,2)</f>
        <v>0</v>
      </c>
      <c r="K163" s="175" t="s">
        <v>19</v>
      </c>
      <c r="L163" s="37"/>
      <c r="M163" s="180" t="s">
        <v>19</v>
      </c>
      <c r="N163" s="181" t="s">
        <v>45</v>
      </c>
      <c r="O163" s="59"/>
      <c r="P163" s="182">
        <f t="shared" ref="P163:P176" si="31">O163*H163</f>
        <v>0</v>
      </c>
      <c r="Q163" s="182">
        <v>0</v>
      </c>
      <c r="R163" s="182">
        <f t="shared" ref="R163:R176" si="32">Q163*H163</f>
        <v>0</v>
      </c>
      <c r="S163" s="182">
        <v>0</v>
      </c>
      <c r="T163" s="183">
        <f t="shared" ref="T163:T176" si="33">S163*H163</f>
        <v>0</v>
      </c>
      <c r="AR163" s="16" t="s">
        <v>556</v>
      </c>
      <c r="AT163" s="16" t="s">
        <v>151</v>
      </c>
      <c r="AU163" s="16" t="s">
        <v>84</v>
      </c>
      <c r="AY163" s="16" t="s">
        <v>148</v>
      </c>
      <c r="BE163" s="184">
        <f t="shared" ref="BE163:BE176" si="34">IF(N163="základní",J163,0)</f>
        <v>0</v>
      </c>
      <c r="BF163" s="184">
        <f t="shared" ref="BF163:BF176" si="35">IF(N163="snížená",J163,0)</f>
        <v>0</v>
      </c>
      <c r="BG163" s="184">
        <f t="shared" ref="BG163:BG176" si="36">IF(N163="zákl. přenesená",J163,0)</f>
        <v>0</v>
      </c>
      <c r="BH163" s="184">
        <f t="shared" ref="BH163:BH176" si="37">IF(N163="sníž. přenesená",J163,0)</f>
        <v>0</v>
      </c>
      <c r="BI163" s="184">
        <f t="shared" ref="BI163:BI176" si="38">IF(N163="nulová",J163,0)</f>
        <v>0</v>
      </c>
      <c r="BJ163" s="16" t="s">
        <v>82</v>
      </c>
      <c r="BK163" s="184">
        <f t="shared" ref="BK163:BK176" si="39">ROUND(I163*H163,2)</f>
        <v>0</v>
      </c>
      <c r="BL163" s="16" t="s">
        <v>556</v>
      </c>
      <c r="BM163" s="16" t="s">
        <v>1045</v>
      </c>
    </row>
    <row r="164" spans="2:65" s="1" customFormat="1" ht="16.5" customHeight="1">
      <c r="B164" s="33"/>
      <c r="C164" s="173" t="s">
        <v>606</v>
      </c>
      <c r="D164" s="173" t="s">
        <v>151</v>
      </c>
      <c r="E164" s="174" t="s">
        <v>2293</v>
      </c>
      <c r="F164" s="175" t="s">
        <v>2294</v>
      </c>
      <c r="G164" s="176" t="s">
        <v>399</v>
      </c>
      <c r="H164" s="177">
        <v>72</v>
      </c>
      <c r="I164" s="178"/>
      <c r="J164" s="179">
        <f t="shared" si="30"/>
        <v>0</v>
      </c>
      <c r="K164" s="175" t="s">
        <v>19</v>
      </c>
      <c r="L164" s="37"/>
      <c r="M164" s="180" t="s">
        <v>19</v>
      </c>
      <c r="N164" s="181" t="s">
        <v>45</v>
      </c>
      <c r="O164" s="59"/>
      <c r="P164" s="182">
        <f t="shared" si="31"/>
        <v>0</v>
      </c>
      <c r="Q164" s="182">
        <v>0</v>
      </c>
      <c r="R164" s="182">
        <f t="shared" si="32"/>
        <v>0</v>
      </c>
      <c r="S164" s="182">
        <v>0</v>
      </c>
      <c r="T164" s="183">
        <f t="shared" si="33"/>
        <v>0</v>
      </c>
      <c r="AR164" s="16" t="s">
        <v>556</v>
      </c>
      <c r="AT164" s="16" t="s">
        <v>151</v>
      </c>
      <c r="AU164" s="16" t="s">
        <v>84</v>
      </c>
      <c r="AY164" s="16" t="s">
        <v>148</v>
      </c>
      <c r="BE164" s="184">
        <f t="shared" si="34"/>
        <v>0</v>
      </c>
      <c r="BF164" s="184">
        <f t="shared" si="35"/>
        <v>0</v>
      </c>
      <c r="BG164" s="184">
        <f t="shared" si="36"/>
        <v>0</v>
      </c>
      <c r="BH164" s="184">
        <f t="shared" si="37"/>
        <v>0</v>
      </c>
      <c r="BI164" s="184">
        <f t="shared" si="38"/>
        <v>0</v>
      </c>
      <c r="BJ164" s="16" t="s">
        <v>82</v>
      </c>
      <c r="BK164" s="184">
        <f t="shared" si="39"/>
        <v>0</v>
      </c>
      <c r="BL164" s="16" t="s">
        <v>556</v>
      </c>
      <c r="BM164" s="16" t="s">
        <v>1057</v>
      </c>
    </row>
    <row r="165" spans="2:65" s="1" customFormat="1" ht="16.5" customHeight="1">
      <c r="B165" s="33"/>
      <c r="C165" s="220" t="s">
        <v>611</v>
      </c>
      <c r="D165" s="220" t="s">
        <v>491</v>
      </c>
      <c r="E165" s="221" t="s">
        <v>2295</v>
      </c>
      <c r="F165" s="222" t="s">
        <v>2296</v>
      </c>
      <c r="G165" s="223" t="s">
        <v>399</v>
      </c>
      <c r="H165" s="224">
        <v>72</v>
      </c>
      <c r="I165" s="225"/>
      <c r="J165" s="226">
        <f t="shared" si="30"/>
        <v>0</v>
      </c>
      <c r="K165" s="222" t="s">
        <v>19</v>
      </c>
      <c r="L165" s="227"/>
      <c r="M165" s="228" t="s">
        <v>19</v>
      </c>
      <c r="N165" s="229" t="s">
        <v>45</v>
      </c>
      <c r="O165" s="59"/>
      <c r="P165" s="182">
        <f t="shared" si="31"/>
        <v>0</v>
      </c>
      <c r="Q165" s="182">
        <v>0</v>
      </c>
      <c r="R165" s="182">
        <f t="shared" si="32"/>
        <v>0</v>
      </c>
      <c r="S165" s="182">
        <v>0</v>
      </c>
      <c r="T165" s="183">
        <f t="shared" si="33"/>
        <v>0</v>
      </c>
      <c r="AR165" s="16" t="s">
        <v>1642</v>
      </c>
      <c r="AT165" s="16" t="s">
        <v>491</v>
      </c>
      <c r="AU165" s="16" t="s">
        <v>84</v>
      </c>
      <c r="AY165" s="16" t="s">
        <v>148</v>
      </c>
      <c r="BE165" s="184">
        <f t="shared" si="34"/>
        <v>0</v>
      </c>
      <c r="BF165" s="184">
        <f t="shared" si="35"/>
        <v>0</v>
      </c>
      <c r="BG165" s="184">
        <f t="shared" si="36"/>
        <v>0</v>
      </c>
      <c r="BH165" s="184">
        <f t="shared" si="37"/>
        <v>0</v>
      </c>
      <c r="BI165" s="184">
        <f t="shared" si="38"/>
        <v>0</v>
      </c>
      <c r="BJ165" s="16" t="s">
        <v>82</v>
      </c>
      <c r="BK165" s="184">
        <f t="shared" si="39"/>
        <v>0</v>
      </c>
      <c r="BL165" s="16" t="s">
        <v>556</v>
      </c>
      <c r="BM165" s="16" t="s">
        <v>1072</v>
      </c>
    </row>
    <row r="166" spans="2:65" s="1" customFormat="1" ht="16.5" customHeight="1">
      <c r="B166" s="33"/>
      <c r="C166" s="173" t="s">
        <v>616</v>
      </c>
      <c r="D166" s="173" t="s">
        <v>151</v>
      </c>
      <c r="E166" s="174" t="s">
        <v>2297</v>
      </c>
      <c r="F166" s="175" t="s">
        <v>2298</v>
      </c>
      <c r="G166" s="176" t="s">
        <v>202</v>
      </c>
      <c r="H166" s="177">
        <v>340</v>
      </c>
      <c r="I166" s="178"/>
      <c r="J166" s="179">
        <f t="shared" si="30"/>
        <v>0</v>
      </c>
      <c r="K166" s="175" t="s">
        <v>19</v>
      </c>
      <c r="L166" s="37"/>
      <c r="M166" s="180" t="s">
        <v>19</v>
      </c>
      <c r="N166" s="181" t="s">
        <v>45</v>
      </c>
      <c r="O166" s="59"/>
      <c r="P166" s="182">
        <f t="shared" si="31"/>
        <v>0</v>
      </c>
      <c r="Q166" s="182">
        <v>0</v>
      </c>
      <c r="R166" s="182">
        <f t="shared" si="32"/>
        <v>0</v>
      </c>
      <c r="S166" s="182">
        <v>0</v>
      </c>
      <c r="T166" s="183">
        <f t="shared" si="33"/>
        <v>0</v>
      </c>
      <c r="AR166" s="16" t="s">
        <v>556</v>
      </c>
      <c r="AT166" s="16" t="s">
        <v>151</v>
      </c>
      <c r="AU166" s="16" t="s">
        <v>84</v>
      </c>
      <c r="AY166" s="16" t="s">
        <v>148</v>
      </c>
      <c r="BE166" s="184">
        <f t="shared" si="34"/>
        <v>0</v>
      </c>
      <c r="BF166" s="184">
        <f t="shared" si="35"/>
        <v>0</v>
      </c>
      <c r="BG166" s="184">
        <f t="shared" si="36"/>
        <v>0</v>
      </c>
      <c r="BH166" s="184">
        <f t="shared" si="37"/>
        <v>0</v>
      </c>
      <c r="BI166" s="184">
        <f t="shared" si="38"/>
        <v>0</v>
      </c>
      <c r="BJ166" s="16" t="s">
        <v>82</v>
      </c>
      <c r="BK166" s="184">
        <f t="shared" si="39"/>
        <v>0</v>
      </c>
      <c r="BL166" s="16" t="s">
        <v>556</v>
      </c>
      <c r="BM166" s="16" t="s">
        <v>1083</v>
      </c>
    </row>
    <row r="167" spans="2:65" s="1" customFormat="1" ht="16.5" customHeight="1">
      <c r="B167" s="33"/>
      <c r="C167" s="220" t="s">
        <v>621</v>
      </c>
      <c r="D167" s="220" t="s">
        <v>491</v>
      </c>
      <c r="E167" s="221" t="s">
        <v>2299</v>
      </c>
      <c r="F167" s="222" t="s">
        <v>2300</v>
      </c>
      <c r="G167" s="223" t="s">
        <v>399</v>
      </c>
      <c r="H167" s="224">
        <v>240</v>
      </c>
      <c r="I167" s="225"/>
      <c r="J167" s="226">
        <f t="shared" si="30"/>
        <v>0</v>
      </c>
      <c r="K167" s="222" t="s">
        <v>19</v>
      </c>
      <c r="L167" s="227"/>
      <c r="M167" s="228" t="s">
        <v>19</v>
      </c>
      <c r="N167" s="229" t="s">
        <v>45</v>
      </c>
      <c r="O167" s="59"/>
      <c r="P167" s="182">
        <f t="shared" si="31"/>
        <v>0</v>
      </c>
      <c r="Q167" s="182">
        <v>0</v>
      </c>
      <c r="R167" s="182">
        <f t="shared" si="32"/>
        <v>0</v>
      </c>
      <c r="S167" s="182">
        <v>0</v>
      </c>
      <c r="T167" s="183">
        <f t="shared" si="33"/>
        <v>0</v>
      </c>
      <c r="AR167" s="16" t="s">
        <v>1642</v>
      </c>
      <c r="AT167" s="16" t="s">
        <v>491</v>
      </c>
      <c r="AU167" s="16" t="s">
        <v>84</v>
      </c>
      <c r="AY167" s="16" t="s">
        <v>148</v>
      </c>
      <c r="BE167" s="184">
        <f t="shared" si="34"/>
        <v>0</v>
      </c>
      <c r="BF167" s="184">
        <f t="shared" si="35"/>
        <v>0</v>
      </c>
      <c r="BG167" s="184">
        <f t="shared" si="36"/>
        <v>0</v>
      </c>
      <c r="BH167" s="184">
        <f t="shared" si="37"/>
        <v>0</v>
      </c>
      <c r="BI167" s="184">
        <f t="shared" si="38"/>
        <v>0</v>
      </c>
      <c r="BJ167" s="16" t="s">
        <v>82</v>
      </c>
      <c r="BK167" s="184">
        <f t="shared" si="39"/>
        <v>0</v>
      </c>
      <c r="BL167" s="16" t="s">
        <v>556</v>
      </c>
      <c r="BM167" s="16" t="s">
        <v>1092</v>
      </c>
    </row>
    <row r="168" spans="2:65" s="1" customFormat="1" ht="16.5" customHeight="1">
      <c r="B168" s="33"/>
      <c r="C168" s="220" t="s">
        <v>629</v>
      </c>
      <c r="D168" s="220" t="s">
        <v>491</v>
      </c>
      <c r="E168" s="221" t="s">
        <v>2301</v>
      </c>
      <c r="F168" s="222" t="s">
        <v>2302</v>
      </c>
      <c r="G168" s="223" t="s">
        <v>202</v>
      </c>
      <c r="H168" s="224">
        <v>340</v>
      </c>
      <c r="I168" s="225"/>
      <c r="J168" s="226">
        <f t="shared" si="30"/>
        <v>0</v>
      </c>
      <c r="K168" s="222" t="s">
        <v>19</v>
      </c>
      <c r="L168" s="227"/>
      <c r="M168" s="228" t="s">
        <v>19</v>
      </c>
      <c r="N168" s="229" t="s">
        <v>45</v>
      </c>
      <c r="O168" s="59"/>
      <c r="P168" s="182">
        <f t="shared" si="31"/>
        <v>0</v>
      </c>
      <c r="Q168" s="182">
        <v>0</v>
      </c>
      <c r="R168" s="182">
        <f t="shared" si="32"/>
        <v>0</v>
      </c>
      <c r="S168" s="182">
        <v>0</v>
      </c>
      <c r="T168" s="183">
        <f t="shared" si="33"/>
        <v>0</v>
      </c>
      <c r="AR168" s="16" t="s">
        <v>1642</v>
      </c>
      <c r="AT168" s="16" t="s">
        <v>491</v>
      </c>
      <c r="AU168" s="16" t="s">
        <v>84</v>
      </c>
      <c r="AY168" s="16" t="s">
        <v>148</v>
      </c>
      <c r="BE168" s="184">
        <f t="shared" si="34"/>
        <v>0</v>
      </c>
      <c r="BF168" s="184">
        <f t="shared" si="35"/>
        <v>0</v>
      </c>
      <c r="BG168" s="184">
        <f t="shared" si="36"/>
        <v>0</v>
      </c>
      <c r="BH168" s="184">
        <f t="shared" si="37"/>
        <v>0</v>
      </c>
      <c r="BI168" s="184">
        <f t="shared" si="38"/>
        <v>0</v>
      </c>
      <c r="BJ168" s="16" t="s">
        <v>82</v>
      </c>
      <c r="BK168" s="184">
        <f t="shared" si="39"/>
        <v>0</v>
      </c>
      <c r="BL168" s="16" t="s">
        <v>556</v>
      </c>
      <c r="BM168" s="16" t="s">
        <v>1104</v>
      </c>
    </row>
    <row r="169" spans="2:65" s="1" customFormat="1" ht="16.5" customHeight="1">
      <c r="B169" s="33"/>
      <c r="C169" s="173" t="s">
        <v>634</v>
      </c>
      <c r="D169" s="173" t="s">
        <v>151</v>
      </c>
      <c r="E169" s="174" t="s">
        <v>2303</v>
      </c>
      <c r="F169" s="175" t="s">
        <v>2304</v>
      </c>
      <c r="G169" s="176" t="s">
        <v>399</v>
      </c>
      <c r="H169" s="177">
        <v>60</v>
      </c>
      <c r="I169" s="178"/>
      <c r="J169" s="179">
        <f t="shared" si="30"/>
        <v>0</v>
      </c>
      <c r="K169" s="175" t="s">
        <v>19</v>
      </c>
      <c r="L169" s="37"/>
      <c r="M169" s="180" t="s">
        <v>19</v>
      </c>
      <c r="N169" s="181" t="s">
        <v>45</v>
      </c>
      <c r="O169" s="59"/>
      <c r="P169" s="182">
        <f t="shared" si="31"/>
        <v>0</v>
      </c>
      <c r="Q169" s="182">
        <v>0</v>
      </c>
      <c r="R169" s="182">
        <f t="shared" si="32"/>
        <v>0</v>
      </c>
      <c r="S169" s="182">
        <v>0</v>
      </c>
      <c r="T169" s="183">
        <f t="shared" si="33"/>
        <v>0</v>
      </c>
      <c r="AR169" s="16" t="s">
        <v>556</v>
      </c>
      <c r="AT169" s="16" t="s">
        <v>151</v>
      </c>
      <c r="AU169" s="16" t="s">
        <v>84</v>
      </c>
      <c r="AY169" s="16" t="s">
        <v>148</v>
      </c>
      <c r="BE169" s="184">
        <f t="shared" si="34"/>
        <v>0</v>
      </c>
      <c r="BF169" s="184">
        <f t="shared" si="35"/>
        <v>0</v>
      </c>
      <c r="BG169" s="184">
        <f t="shared" si="36"/>
        <v>0</v>
      </c>
      <c r="BH169" s="184">
        <f t="shared" si="37"/>
        <v>0</v>
      </c>
      <c r="BI169" s="184">
        <f t="shared" si="38"/>
        <v>0</v>
      </c>
      <c r="BJ169" s="16" t="s">
        <v>82</v>
      </c>
      <c r="BK169" s="184">
        <f t="shared" si="39"/>
        <v>0</v>
      </c>
      <c r="BL169" s="16" t="s">
        <v>556</v>
      </c>
      <c r="BM169" s="16" t="s">
        <v>1120</v>
      </c>
    </row>
    <row r="170" spans="2:65" s="1" customFormat="1" ht="16.5" customHeight="1">
      <c r="B170" s="33"/>
      <c r="C170" s="220" t="s">
        <v>640</v>
      </c>
      <c r="D170" s="220" t="s">
        <v>491</v>
      </c>
      <c r="E170" s="221" t="s">
        <v>2305</v>
      </c>
      <c r="F170" s="222" t="s">
        <v>2306</v>
      </c>
      <c r="G170" s="223" t="s">
        <v>399</v>
      </c>
      <c r="H170" s="224">
        <v>60</v>
      </c>
      <c r="I170" s="225"/>
      <c r="J170" s="226">
        <f t="shared" si="30"/>
        <v>0</v>
      </c>
      <c r="K170" s="222" t="s">
        <v>19</v>
      </c>
      <c r="L170" s="227"/>
      <c r="M170" s="228" t="s">
        <v>19</v>
      </c>
      <c r="N170" s="229" t="s">
        <v>45</v>
      </c>
      <c r="O170" s="59"/>
      <c r="P170" s="182">
        <f t="shared" si="31"/>
        <v>0</v>
      </c>
      <c r="Q170" s="182">
        <v>0</v>
      </c>
      <c r="R170" s="182">
        <f t="shared" si="32"/>
        <v>0</v>
      </c>
      <c r="S170" s="182">
        <v>0</v>
      </c>
      <c r="T170" s="183">
        <f t="shared" si="33"/>
        <v>0</v>
      </c>
      <c r="AR170" s="16" t="s">
        <v>1642</v>
      </c>
      <c r="AT170" s="16" t="s">
        <v>491</v>
      </c>
      <c r="AU170" s="16" t="s">
        <v>84</v>
      </c>
      <c r="AY170" s="16" t="s">
        <v>148</v>
      </c>
      <c r="BE170" s="184">
        <f t="shared" si="34"/>
        <v>0</v>
      </c>
      <c r="BF170" s="184">
        <f t="shared" si="35"/>
        <v>0</v>
      </c>
      <c r="BG170" s="184">
        <f t="shared" si="36"/>
        <v>0</v>
      </c>
      <c r="BH170" s="184">
        <f t="shared" si="37"/>
        <v>0</v>
      </c>
      <c r="BI170" s="184">
        <f t="shared" si="38"/>
        <v>0</v>
      </c>
      <c r="BJ170" s="16" t="s">
        <v>82</v>
      </c>
      <c r="BK170" s="184">
        <f t="shared" si="39"/>
        <v>0</v>
      </c>
      <c r="BL170" s="16" t="s">
        <v>556</v>
      </c>
      <c r="BM170" s="16" t="s">
        <v>1130</v>
      </c>
    </row>
    <row r="171" spans="2:65" s="1" customFormat="1" ht="16.5" customHeight="1">
      <c r="B171" s="33"/>
      <c r="C171" s="173" t="s">
        <v>646</v>
      </c>
      <c r="D171" s="173" t="s">
        <v>151</v>
      </c>
      <c r="E171" s="174" t="s">
        <v>2307</v>
      </c>
      <c r="F171" s="175" t="s">
        <v>2308</v>
      </c>
      <c r="G171" s="176" t="s">
        <v>399</v>
      </c>
      <c r="H171" s="177">
        <v>9</v>
      </c>
      <c r="I171" s="178"/>
      <c r="J171" s="179">
        <f t="shared" si="30"/>
        <v>0</v>
      </c>
      <c r="K171" s="175" t="s">
        <v>19</v>
      </c>
      <c r="L171" s="37"/>
      <c r="M171" s="180" t="s">
        <v>19</v>
      </c>
      <c r="N171" s="181" t="s">
        <v>45</v>
      </c>
      <c r="O171" s="59"/>
      <c r="P171" s="182">
        <f t="shared" si="31"/>
        <v>0</v>
      </c>
      <c r="Q171" s="182">
        <v>0</v>
      </c>
      <c r="R171" s="182">
        <f t="shared" si="32"/>
        <v>0</v>
      </c>
      <c r="S171" s="182">
        <v>0</v>
      </c>
      <c r="T171" s="183">
        <f t="shared" si="33"/>
        <v>0</v>
      </c>
      <c r="AR171" s="16" t="s">
        <v>556</v>
      </c>
      <c r="AT171" s="16" t="s">
        <v>151</v>
      </c>
      <c r="AU171" s="16" t="s">
        <v>84</v>
      </c>
      <c r="AY171" s="16" t="s">
        <v>148</v>
      </c>
      <c r="BE171" s="184">
        <f t="shared" si="34"/>
        <v>0</v>
      </c>
      <c r="BF171" s="184">
        <f t="shared" si="35"/>
        <v>0</v>
      </c>
      <c r="BG171" s="184">
        <f t="shared" si="36"/>
        <v>0</v>
      </c>
      <c r="BH171" s="184">
        <f t="shared" si="37"/>
        <v>0</v>
      </c>
      <c r="BI171" s="184">
        <f t="shared" si="38"/>
        <v>0</v>
      </c>
      <c r="BJ171" s="16" t="s">
        <v>82</v>
      </c>
      <c r="BK171" s="184">
        <f t="shared" si="39"/>
        <v>0</v>
      </c>
      <c r="BL171" s="16" t="s">
        <v>556</v>
      </c>
      <c r="BM171" s="16" t="s">
        <v>1141</v>
      </c>
    </row>
    <row r="172" spans="2:65" s="1" customFormat="1" ht="16.5" customHeight="1">
      <c r="B172" s="33"/>
      <c r="C172" s="220" t="s">
        <v>652</v>
      </c>
      <c r="D172" s="220" t="s">
        <v>491</v>
      </c>
      <c r="E172" s="221" t="s">
        <v>2309</v>
      </c>
      <c r="F172" s="222" t="s">
        <v>2310</v>
      </c>
      <c r="G172" s="223" t="s">
        <v>399</v>
      </c>
      <c r="H172" s="224">
        <v>7</v>
      </c>
      <c r="I172" s="225"/>
      <c r="J172" s="226">
        <f t="shared" si="30"/>
        <v>0</v>
      </c>
      <c r="K172" s="222" t="s">
        <v>19</v>
      </c>
      <c r="L172" s="227"/>
      <c r="M172" s="228" t="s">
        <v>19</v>
      </c>
      <c r="N172" s="229" t="s">
        <v>45</v>
      </c>
      <c r="O172" s="59"/>
      <c r="P172" s="182">
        <f t="shared" si="31"/>
        <v>0</v>
      </c>
      <c r="Q172" s="182">
        <v>0</v>
      </c>
      <c r="R172" s="182">
        <f t="shared" si="32"/>
        <v>0</v>
      </c>
      <c r="S172" s="182">
        <v>0</v>
      </c>
      <c r="T172" s="183">
        <f t="shared" si="33"/>
        <v>0</v>
      </c>
      <c r="AR172" s="16" t="s">
        <v>1642</v>
      </c>
      <c r="AT172" s="16" t="s">
        <v>491</v>
      </c>
      <c r="AU172" s="16" t="s">
        <v>84</v>
      </c>
      <c r="AY172" s="16" t="s">
        <v>148</v>
      </c>
      <c r="BE172" s="184">
        <f t="shared" si="34"/>
        <v>0</v>
      </c>
      <c r="BF172" s="184">
        <f t="shared" si="35"/>
        <v>0</v>
      </c>
      <c r="BG172" s="184">
        <f t="shared" si="36"/>
        <v>0</v>
      </c>
      <c r="BH172" s="184">
        <f t="shared" si="37"/>
        <v>0</v>
      </c>
      <c r="BI172" s="184">
        <f t="shared" si="38"/>
        <v>0</v>
      </c>
      <c r="BJ172" s="16" t="s">
        <v>82</v>
      </c>
      <c r="BK172" s="184">
        <f t="shared" si="39"/>
        <v>0</v>
      </c>
      <c r="BL172" s="16" t="s">
        <v>556</v>
      </c>
      <c r="BM172" s="16" t="s">
        <v>1152</v>
      </c>
    </row>
    <row r="173" spans="2:65" s="1" customFormat="1" ht="16.5" customHeight="1">
      <c r="B173" s="33"/>
      <c r="C173" s="220" t="s">
        <v>658</v>
      </c>
      <c r="D173" s="220" t="s">
        <v>491</v>
      </c>
      <c r="E173" s="221" t="s">
        <v>2311</v>
      </c>
      <c r="F173" s="222" t="s">
        <v>2312</v>
      </c>
      <c r="G173" s="223" t="s">
        <v>399</v>
      </c>
      <c r="H173" s="224">
        <v>2</v>
      </c>
      <c r="I173" s="225"/>
      <c r="J173" s="226">
        <f t="shared" si="30"/>
        <v>0</v>
      </c>
      <c r="K173" s="222" t="s">
        <v>19</v>
      </c>
      <c r="L173" s="227"/>
      <c r="M173" s="228" t="s">
        <v>19</v>
      </c>
      <c r="N173" s="229" t="s">
        <v>45</v>
      </c>
      <c r="O173" s="59"/>
      <c r="P173" s="182">
        <f t="shared" si="31"/>
        <v>0</v>
      </c>
      <c r="Q173" s="182">
        <v>0</v>
      </c>
      <c r="R173" s="182">
        <f t="shared" si="32"/>
        <v>0</v>
      </c>
      <c r="S173" s="182">
        <v>0</v>
      </c>
      <c r="T173" s="183">
        <f t="shared" si="33"/>
        <v>0</v>
      </c>
      <c r="AR173" s="16" t="s">
        <v>1642</v>
      </c>
      <c r="AT173" s="16" t="s">
        <v>491</v>
      </c>
      <c r="AU173" s="16" t="s">
        <v>84</v>
      </c>
      <c r="AY173" s="16" t="s">
        <v>148</v>
      </c>
      <c r="BE173" s="184">
        <f t="shared" si="34"/>
        <v>0</v>
      </c>
      <c r="BF173" s="184">
        <f t="shared" si="35"/>
        <v>0</v>
      </c>
      <c r="BG173" s="184">
        <f t="shared" si="36"/>
        <v>0</v>
      </c>
      <c r="BH173" s="184">
        <f t="shared" si="37"/>
        <v>0</v>
      </c>
      <c r="BI173" s="184">
        <f t="shared" si="38"/>
        <v>0</v>
      </c>
      <c r="BJ173" s="16" t="s">
        <v>82</v>
      </c>
      <c r="BK173" s="184">
        <f t="shared" si="39"/>
        <v>0</v>
      </c>
      <c r="BL173" s="16" t="s">
        <v>556</v>
      </c>
      <c r="BM173" s="16" t="s">
        <v>1162</v>
      </c>
    </row>
    <row r="174" spans="2:65" s="1" customFormat="1" ht="16.5" customHeight="1">
      <c r="B174" s="33"/>
      <c r="C174" s="220" t="s">
        <v>667</v>
      </c>
      <c r="D174" s="220" t="s">
        <v>491</v>
      </c>
      <c r="E174" s="221" t="s">
        <v>2313</v>
      </c>
      <c r="F174" s="222" t="s">
        <v>2314</v>
      </c>
      <c r="G174" s="223" t="s">
        <v>399</v>
      </c>
      <c r="H174" s="224">
        <v>6</v>
      </c>
      <c r="I174" s="225"/>
      <c r="J174" s="226">
        <f t="shared" si="30"/>
        <v>0</v>
      </c>
      <c r="K174" s="222" t="s">
        <v>19</v>
      </c>
      <c r="L174" s="227"/>
      <c r="M174" s="228" t="s">
        <v>19</v>
      </c>
      <c r="N174" s="229" t="s">
        <v>45</v>
      </c>
      <c r="O174" s="59"/>
      <c r="P174" s="182">
        <f t="shared" si="31"/>
        <v>0</v>
      </c>
      <c r="Q174" s="182">
        <v>0</v>
      </c>
      <c r="R174" s="182">
        <f t="shared" si="32"/>
        <v>0</v>
      </c>
      <c r="S174" s="182">
        <v>0</v>
      </c>
      <c r="T174" s="183">
        <f t="shared" si="33"/>
        <v>0</v>
      </c>
      <c r="AR174" s="16" t="s">
        <v>1642</v>
      </c>
      <c r="AT174" s="16" t="s">
        <v>491</v>
      </c>
      <c r="AU174" s="16" t="s">
        <v>84</v>
      </c>
      <c r="AY174" s="16" t="s">
        <v>148</v>
      </c>
      <c r="BE174" s="184">
        <f t="shared" si="34"/>
        <v>0</v>
      </c>
      <c r="BF174" s="184">
        <f t="shared" si="35"/>
        <v>0</v>
      </c>
      <c r="BG174" s="184">
        <f t="shared" si="36"/>
        <v>0</v>
      </c>
      <c r="BH174" s="184">
        <f t="shared" si="37"/>
        <v>0</v>
      </c>
      <c r="BI174" s="184">
        <f t="shared" si="38"/>
        <v>0</v>
      </c>
      <c r="BJ174" s="16" t="s">
        <v>82</v>
      </c>
      <c r="BK174" s="184">
        <f t="shared" si="39"/>
        <v>0</v>
      </c>
      <c r="BL174" s="16" t="s">
        <v>556</v>
      </c>
      <c r="BM174" s="16" t="s">
        <v>1172</v>
      </c>
    </row>
    <row r="175" spans="2:65" s="1" customFormat="1" ht="16.5" customHeight="1">
      <c r="B175" s="33"/>
      <c r="C175" s="220" t="s">
        <v>672</v>
      </c>
      <c r="D175" s="220" t="s">
        <v>491</v>
      </c>
      <c r="E175" s="221" t="s">
        <v>2315</v>
      </c>
      <c r="F175" s="222" t="s">
        <v>2316</v>
      </c>
      <c r="G175" s="223" t="s">
        <v>399</v>
      </c>
      <c r="H175" s="224">
        <v>1</v>
      </c>
      <c r="I175" s="225"/>
      <c r="J175" s="226">
        <f t="shared" si="30"/>
        <v>0</v>
      </c>
      <c r="K175" s="222" t="s">
        <v>19</v>
      </c>
      <c r="L175" s="227"/>
      <c r="M175" s="228" t="s">
        <v>19</v>
      </c>
      <c r="N175" s="229" t="s">
        <v>45</v>
      </c>
      <c r="O175" s="59"/>
      <c r="P175" s="182">
        <f t="shared" si="31"/>
        <v>0</v>
      </c>
      <c r="Q175" s="182">
        <v>0</v>
      </c>
      <c r="R175" s="182">
        <f t="shared" si="32"/>
        <v>0</v>
      </c>
      <c r="S175" s="182">
        <v>0</v>
      </c>
      <c r="T175" s="183">
        <f t="shared" si="33"/>
        <v>0</v>
      </c>
      <c r="AR175" s="16" t="s">
        <v>1642</v>
      </c>
      <c r="AT175" s="16" t="s">
        <v>491</v>
      </c>
      <c r="AU175" s="16" t="s">
        <v>84</v>
      </c>
      <c r="AY175" s="16" t="s">
        <v>148</v>
      </c>
      <c r="BE175" s="184">
        <f t="shared" si="34"/>
        <v>0</v>
      </c>
      <c r="BF175" s="184">
        <f t="shared" si="35"/>
        <v>0</v>
      </c>
      <c r="BG175" s="184">
        <f t="shared" si="36"/>
        <v>0</v>
      </c>
      <c r="BH175" s="184">
        <f t="shared" si="37"/>
        <v>0</v>
      </c>
      <c r="BI175" s="184">
        <f t="shared" si="38"/>
        <v>0</v>
      </c>
      <c r="BJ175" s="16" t="s">
        <v>82</v>
      </c>
      <c r="BK175" s="184">
        <f t="shared" si="39"/>
        <v>0</v>
      </c>
      <c r="BL175" s="16" t="s">
        <v>556</v>
      </c>
      <c r="BM175" s="16" t="s">
        <v>1182</v>
      </c>
    </row>
    <row r="176" spans="2:65" s="1" customFormat="1" ht="16.5" customHeight="1">
      <c r="B176" s="33"/>
      <c r="C176" s="220" t="s">
        <v>677</v>
      </c>
      <c r="D176" s="220" t="s">
        <v>491</v>
      </c>
      <c r="E176" s="221" t="s">
        <v>2317</v>
      </c>
      <c r="F176" s="222" t="s">
        <v>2318</v>
      </c>
      <c r="G176" s="223" t="s">
        <v>399</v>
      </c>
      <c r="H176" s="224">
        <v>1</v>
      </c>
      <c r="I176" s="225"/>
      <c r="J176" s="226">
        <f t="shared" si="30"/>
        <v>0</v>
      </c>
      <c r="K176" s="222" t="s">
        <v>19</v>
      </c>
      <c r="L176" s="227"/>
      <c r="M176" s="228" t="s">
        <v>19</v>
      </c>
      <c r="N176" s="229" t="s">
        <v>45</v>
      </c>
      <c r="O176" s="59"/>
      <c r="P176" s="182">
        <f t="shared" si="31"/>
        <v>0</v>
      </c>
      <c r="Q176" s="182">
        <v>0</v>
      </c>
      <c r="R176" s="182">
        <f t="shared" si="32"/>
        <v>0</v>
      </c>
      <c r="S176" s="182">
        <v>0</v>
      </c>
      <c r="T176" s="183">
        <f t="shared" si="33"/>
        <v>0</v>
      </c>
      <c r="AR176" s="16" t="s">
        <v>1642</v>
      </c>
      <c r="AT176" s="16" t="s">
        <v>491</v>
      </c>
      <c r="AU176" s="16" t="s">
        <v>84</v>
      </c>
      <c r="AY176" s="16" t="s">
        <v>148</v>
      </c>
      <c r="BE176" s="184">
        <f t="shared" si="34"/>
        <v>0</v>
      </c>
      <c r="BF176" s="184">
        <f t="shared" si="35"/>
        <v>0</v>
      </c>
      <c r="BG176" s="184">
        <f t="shared" si="36"/>
        <v>0</v>
      </c>
      <c r="BH176" s="184">
        <f t="shared" si="37"/>
        <v>0</v>
      </c>
      <c r="BI176" s="184">
        <f t="shared" si="38"/>
        <v>0</v>
      </c>
      <c r="BJ176" s="16" t="s">
        <v>82</v>
      </c>
      <c r="BK176" s="184">
        <f t="shared" si="39"/>
        <v>0</v>
      </c>
      <c r="BL176" s="16" t="s">
        <v>556</v>
      </c>
      <c r="BM176" s="16" t="s">
        <v>1192</v>
      </c>
    </row>
    <row r="177" spans="2:65" s="10" customFormat="1" ht="22.9" customHeight="1">
      <c r="B177" s="157"/>
      <c r="C177" s="158"/>
      <c r="D177" s="159" t="s">
        <v>73</v>
      </c>
      <c r="E177" s="171" t="s">
        <v>2319</v>
      </c>
      <c r="F177" s="171" t="s">
        <v>2320</v>
      </c>
      <c r="G177" s="158"/>
      <c r="H177" s="158"/>
      <c r="I177" s="161"/>
      <c r="J177" s="172">
        <f>BK177</f>
        <v>0</v>
      </c>
      <c r="K177" s="158"/>
      <c r="L177" s="163"/>
      <c r="M177" s="164"/>
      <c r="N177" s="165"/>
      <c r="O177" s="165"/>
      <c r="P177" s="166">
        <f>SUM(P178:P180)</f>
        <v>0</v>
      </c>
      <c r="Q177" s="165"/>
      <c r="R177" s="166">
        <f>SUM(R178:R180)</f>
        <v>0</v>
      </c>
      <c r="S177" s="165"/>
      <c r="T177" s="167">
        <f>SUM(T178:T180)</f>
        <v>0</v>
      </c>
      <c r="AR177" s="168" t="s">
        <v>149</v>
      </c>
      <c r="AT177" s="169" t="s">
        <v>73</v>
      </c>
      <c r="AU177" s="169" t="s">
        <v>82</v>
      </c>
      <c r="AY177" s="168" t="s">
        <v>148</v>
      </c>
      <c r="BK177" s="170">
        <f>SUM(BK178:BK180)</f>
        <v>0</v>
      </c>
    </row>
    <row r="178" spans="2:65" s="1" customFormat="1" ht="22.5" customHeight="1">
      <c r="B178" s="33"/>
      <c r="C178" s="173" t="s">
        <v>682</v>
      </c>
      <c r="D178" s="173" t="s">
        <v>151</v>
      </c>
      <c r="E178" s="174" t="s">
        <v>2321</v>
      </c>
      <c r="F178" s="175" t="s">
        <v>2322</v>
      </c>
      <c r="G178" s="176" t="s">
        <v>202</v>
      </c>
      <c r="H178" s="177">
        <v>20</v>
      </c>
      <c r="I178" s="178"/>
      <c r="J178" s="179">
        <f>ROUND(I178*H178,2)</f>
        <v>0</v>
      </c>
      <c r="K178" s="175" t="s">
        <v>19</v>
      </c>
      <c r="L178" s="37"/>
      <c r="M178" s="180" t="s">
        <v>19</v>
      </c>
      <c r="N178" s="181" t="s">
        <v>45</v>
      </c>
      <c r="O178" s="59"/>
      <c r="P178" s="182">
        <f>O178*H178</f>
        <v>0</v>
      </c>
      <c r="Q178" s="182">
        <v>0</v>
      </c>
      <c r="R178" s="182">
        <f>Q178*H178</f>
        <v>0</v>
      </c>
      <c r="S178" s="182">
        <v>0</v>
      </c>
      <c r="T178" s="183">
        <f>S178*H178</f>
        <v>0</v>
      </c>
      <c r="AR178" s="16" t="s">
        <v>556</v>
      </c>
      <c r="AT178" s="16" t="s">
        <v>151</v>
      </c>
      <c r="AU178" s="16" t="s">
        <v>84</v>
      </c>
      <c r="AY178" s="16" t="s">
        <v>148</v>
      </c>
      <c r="BE178" s="184">
        <f>IF(N178="základní",J178,0)</f>
        <v>0</v>
      </c>
      <c r="BF178" s="184">
        <f>IF(N178="snížená",J178,0)</f>
        <v>0</v>
      </c>
      <c r="BG178" s="184">
        <f>IF(N178="zákl. přenesená",J178,0)</f>
        <v>0</v>
      </c>
      <c r="BH178" s="184">
        <f>IF(N178="sníž. přenesená",J178,0)</f>
        <v>0</v>
      </c>
      <c r="BI178" s="184">
        <f>IF(N178="nulová",J178,0)</f>
        <v>0</v>
      </c>
      <c r="BJ178" s="16" t="s">
        <v>82</v>
      </c>
      <c r="BK178" s="184">
        <f>ROUND(I178*H178,2)</f>
        <v>0</v>
      </c>
      <c r="BL178" s="16" t="s">
        <v>556</v>
      </c>
      <c r="BM178" s="16" t="s">
        <v>1206</v>
      </c>
    </row>
    <row r="179" spans="2:65" s="1" customFormat="1" ht="16.5" customHeight="1">
      <c r="B179" s="33"/>
      <c r="C179" s="173" t="s">
        <v>687</v>
      </c>
      <c r="D179" s="173" t="s">
        <v>151</v>
      </c>
      <c r="E179" s="174" t="s">
        <v>2323</v>
      </c>
      <c r="F179" s="175" t="s">
        <v>2324</v>
      </c>
      <c r="G179" s="176" t="s">
        <v>179</v>
      </c>
      <c r="H179" s="177">
        <v>2</v>
      </c>
      <c r="I179" s="178"/>
      <c r="J179" s="179">
        <f>ROUND(I179*H179,2)</f>
        <v>0</v>
      </c>
      <c r="K179" s="175" t="s">
        <v>19</v>
      </c>
      <c r="L179" s="37"/>
      <c r="M179" s="180" t="s">
        <v>19</v>
      </c>
      <c r="N179" s="181" t="s">
        <v>45</v>
      </c>
      <c r="O179" s="59"/>
      <c r="P179" s="182">
        <f>O179*H179</f>
        <v>0</v>
      </c>
      <c r="Q179" s="182">
        <v>0</v>
      </c>
      <c r="R179" s="182">
        <f>Q179*H179</f>
        <v>0</v>
      </c>
      <c r="S179" s="182">
        <v>0</v>
      </c>
      <c r="T179" s="183">
        <f>S179*H179</f>
        <v>0</v>
      </c>
      <c r="AR179" s="16" t="s">
        <v>556</v>
      </c>
      <c r="AT179" s="16" t="s">
        <v>151</v>
      </c>
      <c r="AU179" s="16" t="s">
        <v>84</v>
      </c>
      <c r="AY179" s="16" t="s">
        <v>148</v>
      </c>
      <c r="BE179" s="184">
        <f>IF(N179="základní",J179,0)</f>
        <v>0</v>
      </c>
      <c r="BF179" s="184">
        <f>IF(N179="snížená",J179,0)</f>
        <v>0</v>
      </c>
      <c r="BG179" s="184">
        <f>IF(N179="zákl. přenesená",J179,0)</f>
        <v>0</v>
      </c>
      <c r="BH179" s="184">
        <f>IF(N179="sníž. přenesená",J179,0)</f>
        <v>0</v>
      </c>
      <c r="BI179" s="184">
        <f>IF(N179="nulová",J179,0)</f>
        <v>0</v>
      </c>
      <c r="BJ179" s="16" t="s">
        <v>82</v>
      </c>
      <c r="BK179" s="184">
        <f>ROUND(I179*H179,2)</f>
        <v>0</v>
      </c>
      <c r="BL179" s="16" t="s">
        <v>556</v>
      </c>
      <c r="BM179" s="16" t="s">
        <v>1216</v>
      </c>
    </row>
    <row r="180" spans="2:65" s="1" customFormat="1" ht="16.5" customHeight="1">
      <c r="B180" s="33"/>
      <c r="C180" s="173" t="s">
        <v>692</v>
      </c>
      <c r="D180" s="173" t="s">
        <v>151</v>
      </c>
      <c r="E180" s="174" t="s">
        <v>2325</v>
      </c>
      <c r="F180" s="175" t="s">
        <v>2326</v>
      </c>
      <c r="G180" s="176" t="s">
        <v>202</v>
      </c>
      <c r="H180" s="177">
        <v>20</v>
      </c>
      <c r="I180" s="178"/>
      <c r="J180" s="179">
        <f>ROUND(I180*H180,2)</f>
        <v>0</v>
      </c>
      <c r="K180" s="175" t="s">
        <v>19</v>
      </c>
      <c r="L180" s="37"/>
      <c r="M180" s="180" t="s">
        <v>19</v>
      </c>
      <c r="N180" s="181" t="s">
        <v>45</v>
      </c>
      <c r="O180" s="59"/>
      <c r="P180" s="182">
        <f>O180*H180</f>
        <v>0</v>
      </c>
      <c r="Q180" s="182">
        <v>0</v>
      </c>
      <c r="R180" s="182">
        <f>Q180*H180</f>
        <v>0</v>
      </c>
      <c r="S180" s="182">
        <v>0</v>
      </c>
      <c r="T180" s="183">
        <f>S180*H180</f>
        <v>0</v>
      </c>
      <c r="AR180" s="16" t="s">
        <v>556</v>
      </c>
      <c r="AT180" s="16" t="s">
        <v>151</v>
      </c>
      <c r="AU180" s="16" t="s">
        <v>84</v>
      </c>
      <c r="AY180" s="16" t="s">
        <v>148</v>
      </c>
      <c r="BE180" s="184">
        <f>IF(N180="základní",J180,0)</f>
        <v>0</v>
      </c>
      <c r="BF180" s="184">
        <f>IF(N180="snížená",J180,0)</f>
        <v>0</v>
      </c>
      <c r="BG180" s="184">
        <f>IF(N180="zákl. přenesená",J180,0)</f>
        <v>0</v>
      </c>
      <c r="BH180" s="184">
        <f>IF(N180="sníž. přenesená",J180,0)</f>
        <v>0</v>
      </c>
      <c r="BI180" s="184">
        <f>IF(N180="nulová",J180,0)</f>
        <v>0</v>
      </c>
      <c r="BJ180" s="16" t="s">
        <v>82</v>
      </c>
      <c r="BK180" s="184">
        <f>ROUND(I180*H180,2)</f>
        <v>0</v>
      </c>
      <c r="BL180" s="16" t="s">
        <v>556</v>
      </c>
      <c r="BM180" s="16" t="s">
        <v>1222</v>
      </c>
    </row>
    <row r="181" spans="2:65" s="10" customFormat="1" ht="25.9" customHeight="1">
      <c r="B181" s="157"/>
      <c r="C181" s="158"/>
      <c r="D181" s="159" t="s">
        <v>73</v>
      </c>
      <c r="E181" s="160" t="s">
        <v>2327</v>
      </c>
      <c r="F181" s="160" t="s">
        <v>2328</v>
      </c>
      <c r="G181" s="158"/>
      <c r="H181" s="158"/>
      <c r="I181" s="161"/>
      <c r="J181" s="162">
        <f>BK181</f>
        <v>0</v>
      </c>
      <c r="K181" s="158"/>
      <c r="L181" s="163"/>
      <c r="M181" s="164"/>
      <c r="N181" s="165"/>
      <c r="O181" s="165"/>
      <c r="P181" s="166">
        <f>P182+P192+P194+P196+P200</f>
        <v>0</v>
      </c>
      <c r="Q181" s="165"/>
      <c r="R181" s="166">
        <f>R182+R192+R194+R196+R200</f>
        <v>0</v>
      </c>
      <c r="S181" s="165"/>
      <c r="T181" s="167">
        <f>T182+T192+T194+T196+T200</f>
        <v>0</v>
      </c>
      <c r="AR181" s="168" t="s">
        <v>155</v>
      </c>
      <c r="AT181" s="169" t="s">
        <v>73</v>
      </c>
      <c r="AU181" s="169" t="s">
        <v>74</v>
      </c>
      <c r="AY181" s="168" t="s">
        <v>148</v>
      </c>
      <c r="BK181" s="170">
        <f>BK182+BK192+BK194+BK196+BK200</f>
        <v>0</v>
      </c>
    </row>
    <row r="182" spans="2:65" s="10" customFormat="1" ht="22.9" customHeight="1">
      <c r="B182" s="157"/>
      <c r="C182" s="158"/>
      <c r="D182" s="159" t="s">
        <v>73</v>
      </c>
      <c r="E182" s="171" t="s">
        <v>74</v>
      </c>
      <c r="F182" s="171" t="s">
        <v>1753</v>
      </c>
      <c r="G182" s="158"/>
      <c r="H182" s="158"/>
      <c r="I182" s="161"/>
      <c r="J182" s="172">
        <f>BK182</f>
        <v>0</v>
      </c>
      <c r="K182" s="158"/>
      <c r="L182" s="163"/>
      <c r="M182" s="164"/>
      <c r="N182" s="165"/>
      <c r="O182" s="165"/>
      <c r="P182" s="166">
        <f>SUM(P183:P191)</f>
        <v>0</v>
      </c>
      <c r="Q182" s="165"/>
      <c r="R182" s="166">
        <f>SUM(R183:R191)</f>
        <v>0</v>
      </c>
      <c r="S182" s="165"/>
      <c r="T182" s="167">
        <f>SUM(T183:T191)</f>
        <v>0</v>
      </c>
      <c r="AR182" s="168" t="s">
        <v>155</v>
      </c>
      <c r="AT182" s="169" t="s">
        <v>73</v>
      </c>
      <c r="AU182" s="169" t="s">
        <v>82</v>
      </c>
      <c r="AY182" s="168" t="s">
        <v>148</v>
      </c>
      <c r="BK182" s="170">
        <f>SUM(BK183:BK191)</f>
        <v>0</v>
      </c>
    </row>
    <row r="183" spans="2:65" s="1" customFormat="1" ht="16.5" customHeight="1">
      <c r="B183" s="33"/>
      <c r="C183" s="173" t="s">
        <v>697</v>
      </c>
      <c r="D183" s="173" t="s">
        <v>151</v>
      </c>
      <c r="E183" s="174" t="s">
        <v>1811</v>
      </c>
      <c r="F183" s="175" t="s">
        <v>2329</v>
      </c>
      <c r="G183" s="176" t="s">
        <v>399</v>
      </c>
      <c r="H183" s="177">
        <v>1</v>
      </c>
      <c r="I183" s="178"/>
      <c r="J183" s="179">
        <f t="shared" ref="J183:J191" si="40">ROUND(I183*H183,2)</f>
        <v>0</v>
      </c>
      <c r="K183" s="175" t="s">
        <v>19</v>
      </c>
      <c r="L183" s="37"/>
      <c r="M183" s="180" t="s">
        <v>19</v>
      </c>
      <c r="N183" s="181" t="s">
        <v>45</v>
      </c>
      <c r="O183" s="59"/>
      <c r="P183" s="182">
        <f t="shared" ref="P183:P191" si="41">O183*H183</f>
        <v>0</v>
      </c>
      <c r="Q183" s="182">
        <v>0</v>
      </c>
      <c r="R183" s="182">
        <f t="shared" ref="R183:R191" si="42">Q183*H183</f>
        <v>0</v>
      </c>
      <c r="S183" s="182">
        <v>0</v>
      </c>
      <c r="T183" s="183">
        <f t="shared" ref="T183:T191" si="43">S183*H183</f>
        <v>0</v>
      </c>
      <c r="AR183" s="16" t="s">
        <v>2330</v>
      </c>
      <c r="AT183" s="16" t="s">
        <v>151</v>
      </c>
      <c r="AU183" s="16" t="s">
        <v>84</v>
      </c>
      <c r="AY183" s="16" t="s">
        <v>148</v>
      </c>
      <c r="BE183" s="184">
        <f t="shared" ref="BE183:BE191" si="44">IF(N183="základní",J183,0)</f>
        <v>0</v>
      </c>
      <c r="BF183" s="184">
        <f t="shared" ref="BF183:BF191" si="45">IF(N183="snížená",J183,0)</f>
        <v>0</v>
      </c>
      <c r="BG183" s="184">
        <f t="shared" ref="BG183:BG191" si="46">IF(N183="zákl. přenesená",J183,0)</f>
        <v>0</v>
      </c>
      <c r="BH183" s="184">
        <f t="shared" ref="BH183:BH191" si="47">IF(N183="sníž. přenesená",J183,0)</f>
        <v>0</v>
      </c>
      <c r="BI183" s="184">
        <f t="shared" ref="BI183:BI191" si="48">IF(N183="nulová",J183,0)</f>
        <v>0</v>
      </c>
      <c r="BJ183" s="16" t="s">
        <v>82</v>
      </c>
      <c r="BK183" s="184">
        <f t="shared" ref="BK183:BK191" si="49">ROUND(I183*H183,2)</f>
        <v>0</v>
      </c>
      <c r="BL183" s="16" t="s">
        <v>2330</v>
      </c>
      <c r="BM183" s="16" t="s">
        <v>1228</v>
      </c>
    </row>
    <row r="184" spans="2:65" s="1" customFormat="1" ht="16.5" customHeight="1">
      <c r="B184" s="33"/>
      <c r="C184" s="173" t="s">
        <v>703</v>
      </c>
      <c r="D184" s="173" t="s">
        <v>151</v>
      </c>
      <c r="E184" s="174" t="s">
        <v>2331</v>
      </c>
      <c r="F184" s="175" t="s">
        <v>2332</v>
      </c>
      <c r="G184" s="176" t="s">
        <v>399</v>
      </c>
      <c r="H184" s="177">
        <v>1</v>
      </c>
      <c r="I184" s="178"/>
      <c r="J184" s="179">
        <f t="shared" si="40"/>
        <v>0</v>
      </c>
      <c r="K184" s="175" t="s">
        <v>19</v>
      </c>
      <c r="L184" s="37"/>
      <c r="M184" s="180" t="s">
        <v>19</v>
      </c>
      <c r="N184" s="181" t="s">
        <v>45</v>
      </c>
      <c r="O184" s="59"/>
      <c r="P184" s="182">
        <f t="shared" si="41"/>
        <v>0</v>
      </c>
      <c r="Q184" s="182">
        <v>0</v>
      </c>
      <c r="R184" s="182">
        <f t="shared" si="42"/>
        <v>0</v>
      </c>
      <c r="S184" s="182">
        <v>0</v>
      </c>
      <c r="T184" s="183">
        <f t="shared" si="43"/>
        <v>0</v>
      </c>
      <c r="AR184" s="16" t="s">
        <v>2330</v>
      </c>
      <c r="AT184" s="16" t="s">
        <v>151</v>
      </c>
      <c r="AU184" s="16" t="s">
        <v>84</v>
      </c>
      <c r="AY184" s="16" t="s">
        <v>148</v>
      </c>
      <c r="BE184" s="184">
        <f t="shared" si="44"/>
        <v>0</v>
      </c>
      <c r="BF184" s="184">
        <f t="shared" si="45"/>
        <v>0</v>
      </c>
      <c r="BG184" s="184">
        <f t="shared" si="46"/>
        <v>0</v>
      </c>
      <c r="BH184" s="184">
        <f t="shared" si="47"/>
        <v>0</v>
      </c>
      <c r="BI184" s="184">
        <f t="shared" si="48"/>
        <v>0</v>
      </c>
      <c r="BJ184" s="16" t="s">
        <v>82</v>
      </c>
      <c r="BK184" s="184">
        <f t="shared" si="49"/>
        <v>0</v>
      </c>
      <c r="BL184" s="16" t="s">
        <v>2330</v>
      </c>
      <c r="BM184" s="16" t="s">
        <v>1253</v>
      </c>
    </row>
    <row r="185" spans="2:65" s="1" customFormat="1" ht="22.5" customHeight="1">
      <c r="B185" s="33"/>
      <c r="C185" s="173" t="s">
        <v>712</v>
      </c>
      <c r="D185" s="173" t="s">
        <v>151</v>
      </c>
      <c r="E185" s="174" t="s">
        <v>1832</v>
      </c>
      <c r="F185" s="175" t="s">
        <v>2333</v>
      </c>
      <c r="G185" s="176" t="s">
        <v>399</v>
      </c>
      <c r="H185" s="177">
        <v>1</v>
      </c>
      <c r="I185" s="178"/>
      <c r="J185" s="179">
        <f t="shared" si="40"/>
        <v>0</v>
      </c>
      <c r="K185" s="175" t="s">
        <v>19</v>
      </c>
      <c r="L185" s="37"/>
      <c r="M185" s="180" t="s">
        <v>19</v>
      </c>
      <c r="N185" s="181" t="s">
        <v>45</v>
      </c>
      <c r="O185" s="59"/>
      <c r="P185" s="182">
        <f t="shared" si="41"/>
        <v>0</v>
      </c>
      <c r="Q185" s="182">
        <v>0</v>
      </c>
      <c r="R185" s="182">
        <f t="shared" si="42"/>
        <v>0</v>
      </c>
      <c r="S185" s="182">
        <v>0</v>
      </c>
      <c r="T185" s="183">
        <f t="shared" si="43"/>
        <v>0</v>
      </c>
      <c r="AR185" s="16" t="s">
        <v>2330</v>
      </c>
      <c r="AT185" s="16" t="s">
        <v>151</v>
      </c>
      <c r="AU185" s="16" t="s">
        <v>84</v>
      </c>
      <c r="AY185" s="16" t="s">
        <v>148</v>
      </c>
      <c r="BE185" s="184">
        <f t="shared" si="44"/>
        <v>0</v>
      </c>
      <c r="BF185" s="184">
        <f t="shared" si="45"/>
        <v>0</v>
      </c>
      <c r="BG185" s="184">
        <f t="shared" si="46"/>
        <v>0</v>
      </c>
      <c r="BH185" s="184">
        <f t="shared" si="47"/>
        <v>0</v>
      </c>
      <c r="BI185" s="184">
        <f t="shared" si="48"/>
        <v>0</v>
      </c>
      <c r="BJ185" s="16" t="s">
        <v>82</v>
      </c>
      <c r="BK185" s="184">
        <f t="shared" si="49"/>
        <v>0</v>
      </c>
      <c r="BL185" s="16" t="s">
        <v>2330</v>
      </c>
      <c r="BM185" s="16" t="s">
        <v>1266</v>
      </c>
    </row>
    <row r="186" spans="2:65" s="1" customFormat="1" ht="16.5" customHeight="1">
      <c r="B186" s="33"/>
      <c r="C186" s="173" t="s">
        <v>718</v>
      </c>
      <c r="D186" s="173" t="s">
        <v>151</v>
      </c>
      <c r="E186" s="174" t="s">
        <v>1854</v>
      </c>
      <c r="F186" s="175" t="s">
        <v>2334</v>
      </c>
      <c r="G186" s="176" t="s">
        <v>399</v>
      </c>
      <c r="H186" s="177">
        <v>1</v>
      </c>
      <c r="I186" s="178"/>
      <c r="J186" s="179">
        <f t="shared" si="40"/>
        <v>0</v>
      </c>
      <c r="K186" s="175" t="s">
        <v>19</v>
      </c>
      <c r="L186" s="37"/>
      <c r="M186" s="180" t="s">
        <v>19</v>
      </c>
      <c r="N186" s="181" t="s">
        <v>45</v>
      </c>
      <c r="O186" s="59"/>
      <c r="P186" s="182">
        <f t="shared" si="41"/>
        <v>0</v>
      </c>
      <c r="Q186" s="182">
        <v>0</v>
      </c>
      <c r="R186" s="182">
        <f t="shared" si="42"/>
        <v>0</v>
      </c>
      <c r="S186" s="182">
        <v>0</v>
      </c>
      <c r="T186" s="183">
        <f t="shared" si="43"/>
        <v>0</v>
      </c>
      <c r="AR186" s="16" t="s">
        <v>2330</v>
      </c>
      <c r="AT186" s="16" t="s">
        <v>151</v>
      </c>
      <c r="AU186" s="16" t="s">
        <v>84</v>
      </c>
      <c r="AY186" s="16" t="s">
        <v>148</v>
      </c>
      <c r="BE186" s="184">
        <f t="shared" si="44"/>
        <v>0</v>
      </c>
      <c r="BF186" s="184">
        <f t="shared" si="45"/>
        <v>0</v>
      </c>
      <c r="BG186" s="184">
        <f t="shared" si="46"/>
        <v>0</v>
      </c>
      <c r="BH186" s="184">
        <f t="shared" si="47"/>
        <v>0</v>
      </c>
      <c r="BI186" s="184">
        <f t="shared" si="48"/>
        <v>0</v>
      </c>
      <c r="BJ186" s="16" t="s">
        <v>82</v>
      </c>
      <c r="BK186" s="184">
        <f t="shared" si="49"/>
        <v>0</v>
      </c>
      <c r="BL186" s="16" t="s">
        <v>2330</v>
      </c>
      <c r="BM186" s="16" t="s">
        <v>1274</v>
      </c>
    </row>
    <row r="187" spans="2:65" s="1" customFormat="1" ht="16.5" customHeight="1">
      <c r="B187" s="33"/>
      <c r="C187" s="173" t="s">
        <v>724</v>
      </c>
      <c r="D187" s="173" t="s">
        <v>151</v>
      </c>
      <c r="E187" s="174" t="s">
        <v>2335</v>
      </c>
      <c r="F187" s="175" t="s">
        <v>2336</v>
      </c>
      <c r="G187" s="176" t="s">
        <v>399</v>
      </c>
      <c r="H187" s="177">
        <v>1</v>
      </c>
      <c r="I187" s="178"/>
      <c r="J187" s="179">
        <f t="shared" si="40"/>
        <v>0</v>
      </c>
      <c r="K187" s="175" t="s">
        <v>19</v>
      </c>
      <c r="L187" s="37"/>
      <c r="M187" s="180" t="s">
        <v>19</v>
      </c>
      <c r="N187" s="181" t="s">
        <v>45</v>
      </c>
      <c r="O187" s="59"/>
      <c r="P187" s="182">
        <f t="shared" si="41"/>
        <v>0</v>
      </c>
      <c r="Q187" s="182">
        <v>0</v>
      </c>
      <c r="R187" s="182">
        <f t="shared" si="42"/>
        <v>0</v>
      </c>
      <c r="S187" s="182">
        <v>0</v>
      </c>
      <c r="T187" s="183">
        <f t="shared" si="43"/>
        <v>0</v>
      </c>
      <c r="AR187" s="16" t="s">
        <v>2330</v>
      </c>
      <c r="AT187" s="16" t="s">
        <v>151</v>
      </c>
      <c r="AU187" s="16" t="s">
        <v>84</v>
      </c>
      <c r="AY187" s="16" t="s">
        <v>148</v>
      </c>
      <c r="BE187" s="184">
        <f t="shared" si="44"/>
        <v>0</v>
      </c>
      <c r="BF187" s="184">
        <f t="shared" si="45"/>
        <v>0</v>
      </c>
      <c r="BG187" s="184">
        <f t="shared" si="46"/>
        <v>0</v>
      </c>
      <c r="BH187" s="184">
        <f t="shared" si="47"/>
        <v>0</v>
      </c>
      <c r="BI187" s="184">
        <f t="shared" si="48"/>
        <v>0</v>
      </c>
      <c r="BJ187" s="16" t="s">
        <v>82</v>
      </c>
      <c r="BK187" s="184">
        <f t="shared" si="49"/>
        <v>0</v>
      </c>
      <c r="BL187" s="16" t="s">
        <v>2330</v>
      </c>
      <c r="BM187" s="16" t="s">
        <v>1282</v>
      </c>
    </row>
    <row r="188" spans="2:65" s="1" customFormat="1" ht="16.5" customHeight="1">
      <c r="B188" s="33"/>
      <c r="C188" s="173" t="s">
        <v>730</v>
      </c>
      <c r="D188" s="173" t="s">
        <v>151</v>
      </c>
      <c r="E188" s="174" t="s">
        <v>2337</v>
      </c>
      <c r="F188" s="175" t="s">
        <v>2338</v>
      </c>
      <c r="G188" s="176" t="s">
        <v>399</v>
      </c>
      <c r="H188" s="177">
        <v>1</v>
      </c>
      <c r="I188" s="178"/>
      <c r="J188" s="179">
        <f t="shared" si="40"/>
        <v>0</v>
      </c>
      <c r="K188" s="175" t="s">
        <v>19</v>
      </c>
      <c r="L188" s="37"/>
      <c r="M188" s="180" t="s">
        <v>19</v>
      </c>
      <c r="N188" s="181" t="s">
        <v>45</v>
      </c>
      <c r="O188" s="59"/>
      <c r="P188" s="182">
        <f t="shared" si="41"/>
        <v>0</v>
      </c>
      <c r="Q188" s="182">
        <v>0</v>
      </c>
      <c r="R188" s="182">
        <f t="shared" si="42"/>
        <v>0</v>
      </c>
      <c r="S188" s="182">
        <v>0</v>
      </c>
      <c r="T188" s="183">
        <f t="shared" si="43"/>
        <v>0</v>
      </c>
      <c r="AR188" s="16" t="s">
        <v>2330</v>
      </c>
      <c r="AT188" s="16" t="s">
        <v>151</v>
      </c>
      <c r="AU188" s="16" t="s">
        <v>84</v>
      </c>
      <c r="AY188" s="16" t="s">
        <v>148</v>
      </c>
      <c r="BE188" s="184">
        <f t="shared" si="44"/>
        <v>0</v>
      </c>
      <c r="BF188" s="184">
        <f t="shared" si="45"/>
        <v>0</v>
      </c>
      <c r="BG188" s="184">
        <f t="shared" si="46"/>
        <v>0</v>
      </c>
      <c r="BH188" s="184">
        <f t="shared" si="47"/>
        <v>0</v>
      </c>
      <c r="BI188" s="184">
        <f t="shared" si="48"/>
        <v>0</v>
      </c>
      <c r="BJ188" s="16" t="s">
        <v>82</v>
      </c>
      <c r="BK188" s="184">
        <f t="shared" si="49"/>
        <v>0</v>
      </c>
      <c r="BL188" s="16" t="s">
        <v>2330</v>
      </c>
      <c r="BM188" s="16" t="s">
        <v>1292</v>
      </c>
    </row>
    <row r="189" spans="2:65" s="1" customFormat="1" ht="16.5" customHeight="1">
      <c r="B189" s="33"/>
      <c r="C189" s="173" t="s">
        <v>736</v>
      </c>
      <c r="D189" s="173" t="s">
        <v>151</v>
      </c>
      <c r="E189" s="174" t="s">
        <v>2339</v>
      </c>
      <c r="F189" s="175" t="s">
        <v>2340</v>
      </c>
      <c r="G189" s="176" t="s">
        <v>399</v>
      </c>
      <c r="H189" s="177">
        <v>1</v>
      </c>
      <c r="I189" s="178"/>
      <c r="J189" s="179">
        <f t="shared" si="40"/>
        <v>0</v>
      </c>
      <c r="K189" s="175" t="s">
        <v>19</v>
      </c>
      <c r="L189" s="37"/>
      <c r="M189" s="180" t="s">
        <v>19</v>
      </c>
      <c r="N189" s="181" t="s">
        <v>45</v>
      </c>
      <c r="O189" s="59"/>
      <c r="P189" s="182">
        <f t="shared" si="41"/>
        <v>0</v>
      </c>
      <c r="Q189" s="182">
        <v>0</v>
      </c>
      <c r="R189" s="182">
        <f t="shared" si="42"/>
        <v>0</v>
      </c>
      <c r="S189" s="182">
        <v>0</v>
      </c>
      <c r="T189" s="183">
        <f t="shared" si="43"/>
        <v>0</v>
      </c>
      <c r="AR189" s="16" t="s">
        <v>2330</v>
      </c>
      <c r="AT189" s="16" t="s">
        <v>151</v>
      </c>
      <c r="AU189" s="16" t="s">
        <v>84</v>
      </c>
      <c r="AY189" s="16" t="s">
        <v>148</v>
      </c>
      <c r="BE189" s="184">
        <f t="shared" si="44"/>
        <v>0</v>
      </c>
      <c r="BF189" s="184">
        <f t="shared" si="45"/>
        <v>0</v>
      </c>
      <c r="BG189" s="184">
        <f t="shared" si="46"/>
        <v>0</v>
      </c>
      <c r="BH189" s="184">
        <f t="shared" si="47"/>
        <v>0</v>
      </c>
      <c r="BI189" s="184">
        <f t="shared" si="48"/>
        <v>0</v>
      </c>
      <c r="BJ189" s="16" t="s">
        <v>82</v>
      </c>
      <c r="BK189" s="184">
        <f t="shared" si="49"/>
        <v>0</v>
      </c>
      <c r="BL189" s="16" t="s">
        <v>2330</v>
      </c>
      <c r="BM189" s="16" t="s">
        <v>1302</v>
      </c>
    </row>
    <row r="190" spans="2:65" s="1" customFormat="1" ht="16.5" customHeight="1">
      <c r="B190" s="33"/>
      <c r="C190" s="173" t="s">
        <v>741</v>
      </c>
      <c r="D190" s="173" t="s">
        <v>151</v>
      </c>
      <c r="E190" s="174" t="s">
        <v>2341</v>
      </c>
      <c r="F190" s="175" t="s">
        <v>2342</v>
      </c>
      <c r="G190" s="176" t="s">
        <v>399</v>
      </c>
      <c r="H190" s="177">
        <v>1</v>
      </c>
      <c r="I190" s="178"/>
      <c r="J190" s="179">
        <f t="shared" si="40"/>
        <v>0</v>
      </c>
      <c r="K190" s="175" t="s">
        <v>19</v>
      </c>
      <c r="L190" s="37"/>
      <c r="M190" s="180" t="s">
        <v>19</v>
      </c>
      <c r="N190" s="181" t="s">
        <v>45</v>
      </c>
      <c r="O190" s="59"/>
      <c r="P190" s="182">
        <f t="shared" si="41"/>
        <v>0</v>
      </c>
      <c r="Q190" s="182">
        <v>0</v>
      </c>
      <c r="R190" s="182">
        <f t="shared" si="42"/>
        <v>0</v>
      </c>
      <c r="S190" s="182">
        <v>0</v>
      </c>
      <c r="T190" s="183">
        <f t="shared" si="43"/>
        <v>0</v>
      </c>
      <c r="AR190" s="16" t="s">
        <v>2330</v>
      </c>
      <c r="AT190" s="16" t="s">
        <v>151</v>
      </c>
      <c r="AU190" s="16" t="s">
        <v>84</v>
      </c>
      <c r="AY190" s="16" t="s">
        <v>148</v>
      </c>
      <c r="BE190" s="184">
        <f t="shared" si="44"/>
        <v>0</v>
      </c>
      <c r="BF190" s="184">
        <f t="shared" si="45"/>
        <v>0</v>
      </c>
      <c r="BG190" s="184">
        <f t="shared" si="46"/>
        <v>0</v>
      </c>
      <c r="BH190" s="184">
        <f t="shared" si="47"/>
        <v>0</v>
      </c>
      <c r="BI190" s="184">
        <f t="shared" si="48"/>
        <v>0</v>
      </c>
      <c r="BJ190" s="16" t="s">
        <v>82</v>
      </c>
      <c r="BK190" s="184">
        <f t="shared" si="49"/>
        <v>0</v>
      </c>
      <c r="BL190" s="16" t="s">
        <v>2330</v>
      </c>
      <c r="BM190" s="16" t="s">
        <v>1310</v>
      </c>
    </row>
    <row r="191" spans="2:65" s="1" customFormat="1" ht="16.5" customHeight="1">
      <c r="B191" s="33"/>
      <c r="C191" s="173" t="s">
        <v>746</v>
      </c>
      <c r="D191" s="173" t="s">
        <v>151</v>
      </c>
      <c r="E191" s="174" t="s">
        <v>2343</v>
      </c>
      <c r="F191" s="175" t="s">
        <v>2133</v>
      </c>
      <c r="G191" s="176" t="s">
        <v>399</v>
      </c>
      <c r="H191" s="177">
        <v>1</v>
      </c>
      <c r="I191" s="178"/>
      <c r="J191" s="179">
        <f t="shared" si="40"/>
        <v>0</v>
      </c>
      <c r="K191" s="175" t="s">
        <v>19</v>
      </c>
      <c r="L191" s="37"/>
      <c r="M191" s="180" t="s">
        <v>19</v>
      </c>
      <c r="N191" s="181" t="s">
        <v>45</v>
      </c>
      <c r="O191" s="59"/>
      <c r="P191" s="182">
        <f t="shared" si="41"/>
        <v>0</v>
      </c>
      <c r="Q191" s="182">
        <v>0</v>
      </c>
      <c r="R191" s="182">
        <f t="shared" si="42"/>
        <v>0</v>
      </c>
      <c r="S191" s="182">
        <v>0</v>
      </c>
      <c r="T191" s="183">
        <f t="shared" si="43"/>
        <v>0</v>
      </c>
      <c r="AR191" s="16" t="s">
        <v>2330</v>
      </c>
      <c r="AT191" s="16" t="s">
        <v>151</v>
      </c>
      <c r="AU191" s="16" t="s">
        <v>84</v>
      </c>
      <c r="AY191" s="16" t="s">
        <v>148</v>
      </c>
      <c r="BE191" s="184">
        <f t="shared" si="44"/>
        <v>0</v>
      </c>
      <c r="BF191" s="184">
        <f t="shared" si="45"/>
        <v>0</v>
      </c>
      <c r="BG191" s="184">
        <f t="shared" si="46"/>
        <v>0</v>
      </c>
      <c r="BH191" s="184">
        <f t="shared" si="47"/>
        <v>0</v>
      </c>
      <c r="BI191" s="184">
        <f t="shared" si="48"/>
        <v>0</v>
      </c>
      <c r="BJ191" s="16" t="s">
        <v>82</v>
      </c>
      <c r="BK191" s="184">
        <f t="shared" si="49"/>
        <v>0</v>
      </c>
      <c r="BL191" s="16" t="s">
        <v>2330</v>
      </c>
      <c r="BM191" s="16" t="s">
        <v>1334</v>
      </c>
    </row>
    <row r="192" spans="2:65" s="10" customFormat="1" ht="22.9" customHeight="1">
      <c r="B192" s="157"/>
      <c r="C192" s="158"/>
      <c r="D192" s="159" t="s">
        <v>73</v>
      </c>
      <c r="E192" s="171" t="s">
        <v>2344</v>
      </c>
      <c r="F192" s="171" t="s">
        <v>2345</v>
      </c>
      <c r="G192" s="158"/>
      <c r="H192" s="158"/>
      <c r="I192" s="161"/>
      <c r="J192" s="172">
        <f>BK192</f>
        <v>0</v>
      </c>
      <c r="K192" s="158"/>
      <c r="L192" s="163"/>
      <c r="M192" s="164"/>
      <c r="N192" s="165"/>
      <c r="O192" s="165"/>
      <c r="P192" s="166">
        <f>P193</f>
        <v>0</v>
      </c>
      <c r="Q192" s="165"/>
      <c r="R192" s="166">
        <f>R193</f>
        <v>0</v>
      </c>
      <c r="S192" s="165"/>
      <c r="T192" s="167">
        <f>T193</f>
        <v>0</v>
      </c>
      <c r="AR192" s="168" t="s">
        <v>155</v>
      </c>
      <c r="AT192" s="169" t="s">
        <v>73</v>
      </c>
      <c r="AU192" s="169" t="s">
        <v>82</v>
      </c>
      <c r="AY192" s="168" t="s">
        <v>148</v>
      </c>
      <c r="BK192" s="170">
        <f>BK193</f>
        <v>0</v>
      </c>
    </row>
    <row r="193" spans="2:65" s="1" customFormat="1" ht="16.5" customHeight="1">
      <c r="B193" s="33"/>
      <c r="C193" s="173" t="s">
        <v>751</v>
      </c>
      <c r="D193" s="173" t="s">
        <v>151</v>
      </c>
      <c r="E193" s="174" t="s">
        <v>2346</v>
      </c>
      <c r="F193" s="175" t="s">
        <v>2347</v>
      </c>
      <c r="G193" s="176" t="s">
        <v>2348</v>
      </c>
      <c r="H193" s="177">
        <v>50</v>
      </c>
      <c r="I193" s="178"/>
      <c r="J193" s="179">
        <f>ROUND(I193*H193,2)</f>
        <v>0</v>
      </c>
      <c r="K193" s="175" t="s">
        <v>19</v>
      </c>
      <c r="L193" s="37"/>
      <c r="M193" s="180" t="s">
        <v>19</v>
      </c>
      <c r="N193" s="181" t="s">
        <v>45</v>
      </c>
      <c r="O193" s="59"/>
      <c r="P193" s="182">
        <f>O193*H193</f>
        <v>0</v>
      </c>
      <c r="Q193" s="182">
        <v>0</v>
      </c>
      <c r="R193" s="182">
        <f>Q193*H193</f>
        <v>0</v>
      </c>
      <c r="S193" s="182">
        <v>0</v>
      </c>
      <c r="T193" s="183">
        <f>S193*H193</f>
        <v>0</v>
      </c>
      <c r="AR193" s="16" t="s">
        <v>2330</v>
      </c>
      <c r="AT193" s="16" t="s">
        <v>151</v>
      </c>
      <c r="AU193" s="16" t="s">
        <v>84</v>
      </c>
      <c r="AY193" s="16" t="s">
        <v>148</v>
      </c>
      <c r="BE193" s="184">
        <f>IF(N193="základní",J193,0)</f>
        <v>0</v>
      </c>
      <c r="BF193" s="184">
        <f>IF(N193="snížená",J193,0)</f>
        <v>0</v>
      </c>
      <c r="BG193" s="184">
        <f>IF(N193="zákl. přenesená",J193,0)</f>
        <v>0</v>
      </c>
      <c r="BH193" s="184">
        <f>IF(N193="sníž. přenesená",J193,0)</f>
        <v>0</v>
      </c>
      <c r="BI193" s="184">
        <f>IF(N193="nulová",J193,0)</f>
        <v>0</v>
      </c>
      <c r="BJ193" s="16" t="s">
        <v>82</v>
      </c>
      <c r="BK193" s="184">
        <f>ROUND(I193*H193,2)</f>
        <v>0</v>
      </c>
      <c r="BL193" s="16" t="s">
        <v>2330</v>
      </c>
      <c r="BM193" s="16" t="s">
        <v>1346</v>
      </c>
    </row>
    <row r="194" spans="2:65" s="10" customFormat="1" ht="22.9" customHeight="1">
      <c r="B194" s="157"/>
      <c r="C194" s="158"/>
      <c r="D194" s="159" t="s">
        <v>73</v>
      </c>
      <c r="E194" s="171" t="s">
        <v>2349</v>
      </c>
      <c r="F194" s="171" t="s">
        <v>2350</v>
      </c>
      <c r="G194" s="158"/>
      <c r="H194" s="158"/>
      <c r="I194" s="161"/>
      <c r="J194" s="172">
        <f>BK194</f>
        <v>0</v>
      </c>
      <c r="K194" s="158"/>
      <c r="L194" s="163"/>
      <c r="M194" s="164"/>
      <c r="N194" s="165"/>
      <c r="O194" s="165"/>
      <c r="P194" s="166">
        <f>P195</f>
        <v>0</v>
      </c>
      <c r="Q194" s="165"/>
      <c r="R194" s="166">
        <f>R195</f>
        <v>0</v>
      </c>
      <c r="S194" s="165"/>
      <c r="T194" s="167">
        <f>T195</f>
        <v>0</v>
      </c>
      <c r="AR194" s="168" t="s">
        <v>155</v>
      </c>
      <c r="AT194" s="169" t="s">
        <v>73</v>
      </c>
      <c r="AU194" s="169" t="s">
        <v>82</v>
      </c>
      <c r="AY194" s="168" t="s">
        <v>148</v>
      </c>
      <c r="BK194" s="170">
        <f>BK195</f>
        <v>0</v>
      </c>
    </row>
    <row r="195" spans="2:65" s="1" customFormat="1" ht="16.5" customHeight="1">
      <c r="B195" s="33"/>
      <c r="C195" s="173" t="s">
        <v>756</v>
      </c>
      <c r="D195" s="173" t="s">
        <v>151</v>
      </c>
      <c r="E195" s="174" t="s">
        <v>2351</v>
      </c>
      <c r="F195" s="175" t="s">
        <v>2352</v>
      </c>
      <c r="G195" s="176" t="s">
        <v>202</v>
      </c>
      <c r="H195" s="177">
        <v>300</v>
      </c>
      <c r="I195" s="178"/>
      <c r="J195" s="179">
        <f>ROUND(I195*H195,2)</f>
        <v>0</v>
      </c>
      <c r="K195" s="175" t="s">
        <v>19</v>
      </c>
      <c r="L195" s="37"/>
      <c r="M195" s="180" t="s">
        <v>19</v>
      </c>
      <c r="N195" s="181" t="s">
        <v>45</v>
      </c>
      <c r="O195" s="59"/>
      <c r="P195" s="182">
        <f>O195*H195</f>
        <v>0</v>
      </c>
      <c r="Q195" s="182">
        <v>0</v>
      </c>
      <c r="R195" s="182">
        <f>Q195*H195</f>
        <v>0</v>
      </c>
      <c r="S195" s="182">
        <v>0</v>
      </c>
      <c r="T195" s="183">
        <f>S195*H195</f>
        <v>0</v>
      </c>
      <c r="AR195" s="16" t="s">
        <v>2353</v>
      </c>
      <c r="AT195" s="16" t="s">
        <v>151</v>
      </c>
      <c r="AU195" s="16" t="s">
        <v>84</v>
      </c>
      <c r="AY195" s="16" t="s">
        <v>148</v>
      </c>
      <c r="BE195" s="184">
        <f>IF(N195="základní",J195,0)</f>
        <v>0</v>
      </c>
      <c r="BF195" s="184">
        <f>IF(N195="snížená",J195,0)</f>
        <v>0</v>
      </c>
      <c r="BG195" s="184">
        <f>IF(N195="zákl. přenesená",J195,0)</f>
        <v>0</v>
      </c>
      <c r="BH195" s="184">
        <f>IF(N195="sníž. přenesená",J195,0)</f>
        <v>0</v>
      </c>
      <c r="BI195" s="184">
        <f>IF(N195="nulová",J195,0)</f>
        <v>0</v>
      </c>
      <c r="BJ195" s="16" t="s">
        <v>82</v>
      </c>
      <c r="BK195" s="184">
        <f>ROUND(I195*H195,2)</f>
        <v>0</v>
      </c>
      <c r="BL195" s="16" t="s">
        <v>2353</v>
      </c>
      <c r="BM195" s="16" t="s">
        <v>2354</v>
      </c>
    </row>
    <row r="196" spans="2:65" s="10" customFormat="1" ht="22.9" customHeight="1">
      <c r="B196" s="157"/>
      <c r="C196" s="158"/>
      <c r="D196" s="159" t="s">
        <v>73</v>
      </c>
      <c r="E196" s="171" t="s">
        <v>2355</v>
      </c>
      <c r="F196" s="171" t="s">
        <v>2356</v>
      </c>
      <c r="G196" s="158"/>
      <c r="H196" s="158"/>
      <c r="I196" s="161"/>
      <c r="J196" s="172">
        <f>BK196</f>
        <v>0</v>
      </c>
      <c r="K196" s="158"/>
      <c r="L196" s="163"/>
      <c r="M196" s="164"/>
      <c r="N196" s="165"/>
      <c r="O196" s="165"/>
      <c r="P196" s="166">
        <f>SUM(P197:P199)</f>
        <v>0</v>
      </c>
      <c r="Q196" s="165"/>
      <c r="R196" s="166">
        <f>SUM(R197:R199)</f>
        <v>0</v>
      </c>
      <c r="S196" s="165"/>
      <c r="T196" s="167">
        <f>SUM(T197:T199)</f>
        <v>0</v>
      </c>
      <c r="AR196" s="168" t="s">
        <v>155</v>
      </c>
      <c r="AT196" s="169" t="s">
        <v>73</v>
      </c>
      <c r="AU196" s="169" t="s">
        <v>82</v>
      </c>
      <c r="AY196" s="168" t="s">
        <v>148</v>
      </c>
      <c r="BK196" s="170">
        <f>SUM(BK197:BK199)</f>
        <v>0</v>
      </c>
    </row>
    <row r="197" spans="2:65" s="1" customFormat="1" ht="16.5" customHeight="1">
      <c r="B197" s="33"/>
      <c r="C197" s="173" t="s">
        <v>762</v>
      </c>
      <c r="D197" s="173" t="s">
        <v>151</v>
      </c>
      <c r="E197" s="174" t="s">
        <v>2357</v>
      </c>
      <c r="F197" s="175" t="s">
        <v>2358</v>
      </c>
      <c r="G197" s="176" t="s">
        <v>202</v>
      </c>
      <c r="H197" s="177">
        <v>200</v>
      </c>
      <c r="I197" s="178"/>
      <c r="J197" s="179">
        <f>ROUND(I197*H197,2)</f>
        <v>0</v>
      </c>
      <c r="K197" s="175" t="s">
        <v>19</v>
      </c>
      <c r="L197" s="37"/>
      <c r="M197" s="180" t="s">
        <v>19</v>
      </c>
      <c r="N197" s="181" t="s">
        <v>45</v>
      </c>
      <c r="O197" s="59"/>
      <c r="P197" s="182">
        <f>O197*H197</f>
        <v>0</v>
      </c>
      <c r="Q197" s="182">
        <v>0</v>
      </c>
      <c r="R197" s="182">
        <f>Q197*H197</f>
        <v>0</v>
      </c>
      <c r="S197" s="182">
        <v>0</v>
      </c>
      <c r="T197" s="183">
        <f>S197*H197</f>
        <v>0</v>
      </c>
      <c r="AR197" s="16" t="s">
        <v>2353</v>
      </c>
      <c r="AT197" s="16" t="s">
        <v>151</v>
      </c>
      <c r="AU197" s="16" t="s">
        <v>84</v>
      </c>
      <c r="AY197" s="16" t="s">
        <v>148</v>
      </c>
      <c r="BE197" s="184">
        <f>IF(N197="základní",J197,0)</f>
        <v>0</v>
      </c>
      <c r="BF197" s="184">
        <f>IF(N197="snížená",J197,0)</f>
        <v>0</v>
      </c>
      <c r="BG197" s="184">
        <f>IF(N197="zákl. přenesená",J197,0)</f>
        <v>0</v>
      </c>
      <c r="BH197" s="184">
        <f>IF(N197="sníž. přenesená",J197,0)</f>
        <v>0</v>
      </c>
      <c r="BI197" s="184">
        <f>IF(N197="nulová",J197,0)</f>
        <v>0</v>
      </c>
      <c r="BJ197" s="16" t="s">
        <v>82</v>
      </c>
      <c r="BK197" s="184">
        <f>ROUND(I197*H197,2)</f>
        <v>0</v>
      </c>
      <c r="BL197" s="16" t="s">
        <v>2353</v>
      </c>
      <c r="BM197" s="16" t="s">
        <v>2359</v>
      </c>
    </row>
    <row r="198" spans="2:65" s="1" customFormat="1" ht="16.5" customHeight="1">
      <c r="B198" s="33"/>
      <c r="C198" s="173" t="s">
        <v>768</v>
      </c>
      <c r="D198" s="173" t="s">
        <v>151</v>
      </c>
      <c r="E198" s="174" t="s">
        <v>2360</v>
      </c>
      <c r="F198" s="175" t="s">
        <v>2361</v>
      </c>
      <c r="G198" s="176" t="s">
        <v>202</v>
      </c>
      <c r="H198" s="177">
        <v>400</v>
      </c>
      <c r="I198" s="178"/>
      <c r="J198" s="179">
        <f>ROUND(I198*H198,2)</f>
        <v>0</v>
      </c>
      <c r="K198" s="175" t="s">
        <v>19</v>
      </c>
      <c r="L198" s="37"/>
      <c r="M198" s="180" t="s">
        <v>19</v>
      </c>
      <c r="N198" s="181" t="s">
        <v>45</v>
      </c>
      <c r="O198" s="59"/>
      <c r="P198" s="182">
        <f>O198*H198</f>
        <v>0</v>
      </c>
      <c r="Q198" s="182">
        <v>0</v>
      </c>
      <c r="R198" s="182">
        <f>Q198*H198</f>
        <v>0</v>
      </c>
      <c r="S198" s="182">
        <v>0</v>
      </c>
      <c r="T198" s="183">
        <f>S198*H198</f>
        <v>0</v>
      </c>
      <c r="AR198" s="16" t="s">
        <v>2353</v>
      </c>
      <c r="AT198" s="16" t="s">
        <v>151</v>
      </c>
      <c r="AU198" s="16" t="s">
        <v>84</v>
      </c>
      <c r="AY198" s="16" t="s">
        <v>148</v>
      </c>
      <c r="BE198" s="184">
        <f>IF(N198="základní",J198,0)</f>
        <v>0</v>
      </c>
      <c r="BF198" s="184">
        <f>IF(N198="snížená",J198,0)</f>
        <v>0</v>
      </c>
      <c r="BG198" s="184">
        <f>IF(N198="zákl. přenesená",J198,0)</f>
        <v>0</v>
      </c>
      <c r="BH198" s="184">
        <f>IF(N198="sníž. přenesená",J198,0)</f>
        <v>0</v>
      </c>
      <c r="BI198" s="184">
        <f>IF(N198="nulová",J198,0)</f>
        <v>0</v>
      </c>
      <c r="BJ198" s="16" t="s">
        <v>82</v>
      </c>
      <c r="BK198" s="184">
        <f>ROUND(I198*H198,2)</f>
        <v>0</v>
      </c>
      <c r="BL198" s="16" t="s">
        <v>2353</v>
      </c>
      <c r="BM198" s="16" t="s">
        <v>2362</v>
      </c>
    </row>
    <row r="199" spans="2:65" s="1" customFormat="1" ht="16.5" customHeight="1">
      <c r="B199" s="33"/>
      <c r="C199" s="173" t="s">
        <v>774</v>
      </c>
      <c r="D199" s="173" t="s">
        <v>151</v>
      </c>
      <c r="E199" s="174" t="s">
        <v>2363</v>
      </c>
      <c r="F199" s="175" t="s">
        <v>2364</v>
      </c>
      <c r="G199" s="176" t="s">
        <v>202</v>
      </c>
      <c r="H199" s="177">
        <v>200</v>
      </c>
      <c r="I199" s="178"/>
      <c r="J199" s="179">
        <f>ROUND(I199*H199,2)</f>
        <v>0</v>
      </c>
      <c r="K199" s="175" t="s">
        <v>19</v>
      </c>
      <c r="L199" s="37"/>
      <c r="M199" s="180" t="s">
        <v>19</v>
      </c>
      <c r="N199" s="181" t="s">
        <v>45</v>
      </c>
      <c r="O199" s="59"/>
      <c r="P199" s="182">
        <f>O199*H199</f>
        <v>0</v>
      </c>
      <c r="Q199" s="182">
        <v>0</v>
      </c>
      <c r="R199" s="182">
        <f>Q199*H199</f>
        <v>0</v>
      </c>
      <c r="S199" s="182">
        <v>0</v>
      </c>
      <c r="T199" s="183">
        <f>S199*H199</f>
        <v>0</v>
      </c>
      <c r="AR199" s="16" t="s">
        <v>2353</v>
      </c>
      <c r="AT199" s="16" t="s">
        <v>151</v>
      </c>
      <c r="AU199" s="16" t="s">
        <v>84</v>
      </c>
      <c r="AY199" s="16" t="s">
        <v>148</v>
      </c>
      <c r="BE199" s="184">
        <f>IF(N199="základní",J199,0)</f>
        <v>0</v>
      </c>
      <c r="BF199" s="184">
        <f>IF(N199="snížená",J199,0)</f>
        <v>0</v>
      </c>
      <c r="BG199" s="184">
        <f>IF(N199="zákl. přenesená",J199,0)</f>
        <v>0</v>
      </c>
      <c r="BH199" s="184">
        <f>IF(N199="sníž. přenesená",J199,0)</f>
        <v>0</v>
      </c>
      <c r="BI199" s="184">
        <f>IF(N199="nulová",J199,0)</f>
        <v>0</v>
      </c>
      <c r="BJ199" s="16" t="s">
        <v>82</v>
      </c>
      <c r="BK199" s="184">
        <f>ROUND(I199*H199,2)</f>
        <v>0</v>
      </c>
      <c r="BL199" s="16" t="s">
        <v>2353</v>
      </c>
      <c r="BM199" s="16" t="s">
        <v>2365</v>
      </c>
    </row>
    <row r="200" spans="2:65" s="10" customFormat="1" ht="22.9" customHeight="1">
      <c r="B200" s="157"/>
      <c r="C200" s="158"/>
      <c r="D200" s="159" t="s">
        <v>73</v>
      </c>
      <c r="E200" s="171" t="s">
        <v>2366</v>
      </c>
      <c r="F200" s="171" t="s">
        <v>2367</v>
      </c>
      <c r="G200" s="158"/>
      <c r="H200" s="158"/>
      <c r="I200" s="161"/>
      <c r="J200" s="172">
        <f>BK200</f>
        <v>0</v>
      </c>
      <c r="K200" s="158"/>
      <c r="L200" s="163"/>
      <c r="M200" s="164"/>
      <c r="N200" s="165"/>
      <c r="O200" s="165"/>
      <c r="P200" s="166">
        <f>SUM(P201:P204)</f>
        <v>0</v>
      </c>
      <c r="Q200" s="165"/>
      <c r="R200" s="166">
        <f>SUM(R201:R204)</f>
        <v>0</v>
      </c>
      <c r="S200" s="165"/>
      <c r="T200" s="167">
        <f>SUM(T201:T204)</f>
        <v>0</v>
      </c>
      <c r="AR200" s="168" t="s">
        <v>155</v>
      </c>
      <c r="AT200" s="169" t="s">
        <v>73</v>
      </c>
      <c r="AU200" s="169" t="s">
        <v>82</v>
      </c>
      <c r="AY200" s="168" t="s">
        <v>148</v>
      </c>
      <c r="BK200" s="170">
        <f>SUM(BK201:BK204)</f>
        <v>0</v>
      </c>
    </row>
    <row r="201" spans="2:65" s="1" customFormat="1" ht="16.5" customHeight="1">
      <c r="B201" s="33"/>
      <c r="C201" s="173" t="s">
        <v>780</v>
      </c>
      <c r="D201" s="173" t="s">
        <v>151</v>
      </c>
      <c r="E201" s="174" t="s">
        <v>2368</v>
      </c>
      <c r="F201" s="175" t="s">
        <v>2369</v>
      </c>
      <c r="G201" s="176" t="s">
        <v>202</v>
      </c>
      <c r="H201" s="177">
        <v>150</v>
      </c>
      <c r="I201" s="178"/>
      <c r="J201" s="179">
        <f>ROUND(I201*H201,2)</f>
        <v>0</v>
      </c>
      <c r="K201" s="175" t="s">
        <v>19</v>
      </c>
      <c r="L201" s="37"/>
      <c r="M201" s="180" t="s">
        <v>19</v>
      </c>
      <c r="N201" s="181" t="s">
        <v>45</v>
      </c>
      <c r="O201" s="59"/>
      <c r="P201" s="182">
        <f>O201*H201</f>
        <v>0</v>
      </c>
      <c r="Q201" s="182">
        <v>0</v>
      </c>
      <c r="R201" s="182">
        <f>Q201*H201</f>
        <v>0</v>
      </c>
      <c r="S201" s="182">
        <v>0</v>
      </c>
      <c r="T201" s="183">
        <f>S201*H201</f>
        <v>0</v>
      </c>
      <c r="AR201" s="16" t="s">
        <v>2353</v>
      </c>
      <c r="AT201" s="16" t="s">
        <v>151</v>
      </c>
      <c r="AU201" s="16" t="s">
        <v>84</v>
      </c>
      <c r="AY201" s="16" t="s">
        <v>148</v>
      </c>
      <c r="BE201" s="184">
        <f>IF(N201="základní",J201,0)</f>
        <v>0</v>
      </c>
      <c r="BF201" s="184">
        <f>IF(N201="snížená",J201,0)</f>
        <v>0</v>
      </c>
      <c r="BG201" s="184">
        <f>IF(N201="zákl. přenesená",J201,0)</f>
        <v>0</v>
      </c>
      <c r="BH201" s="184">
        <f>IF(N201="sníž. přenesená",J201,0)</f>
        <v>0</v>
      </c>
      <c r="BI201" s="184">
        <f>IF(N201="nulová",J201,0)</f>
        <v>0</v>
      </c>
      <c r="BJ201" s="16" t="s">
        <v>82</v>
      </c>
      <c r="BK201" s="184">
        <f>ROUND(I201*H201,2)</f>
        <v>0</v>
      </c>
      <c r="BL201" s="16" t="s">
        <v>2353</v>
      </c>
      <c r="BM201" s="16" t="s">
        <v>2370</v>
      </c>
    </row>
    <row r="202" spans="2:65" s="1" customFormat="1" ht="16.5" customHeight="1">
      <c r="B202" s="33"/>
      <c r="C202" s="173" t="s">
        <v>786</v>
      </c>
      <c r="D202" s="173" t="s">
        <v>151</v>
      </c>
      <c r="E202" s="174" t="s">
        <v>2371</v>
      </c>
      <c r="F202" s="175" t="s">
        <v>2372</v>
      </c>
      <c r="G202" s="176" t="s">
        <v>202</v>
      </c>
      <c r="H202" s="177">
        <v>150</v>
      </c>
      <c r="I202" s="178"/>
      <c r="J202" s="179">
        <f>ROUND(I202*H202,2)</f>
        <v>0</v>
      </c>
      <c r="K202" s="175" t="s">
        <v>19</v>
      </c>
      <c r="L202" s="37"/>
      <c r="M202" s="180" t="s">
        <v>19</v>
      </c>
      <c r="N202" s="181" t="s">
        <v>45</v>
      </c>
      <c r="O202" s="59"/>
      <c r="P202" s="182">
        <f>O202*H202</f>
        <v>0</v>
      </c>
      <c r="Q202" s="182">
        <v>0</v>
      </c>
      <c r="R202" s="182">
        <f>Q202*H202</f>
        <v>0</v>
      </c>
      <c r="S202" s="182">
        <v>0</v>
      </c>
      <c r="T202" s="183">
        <f>S202*H202</f>
        <v>0</v>
      </c>
      <c r="AR202" s="16" t="s">
        <v>2353</v>
      </c>
      <c r="AT202" s="16" t="s">
        <v>151</v>
      </c>
      <c r="AU202" s="16" t="s">
        <v>84</v>
      </c>
      <c r="AY202" s="16" t="s">
        <v>148</v>
      </c>
      <c r="BE202" s="184">
        <f>IF(N202="základní",J202,0)</f>
        <v>0</v>
      </c>
      <c r="BF202" s="184">
        <f>IF(N202="snížená",J202,0)</f>
        <v>0</v>
      </c>
      <c r="BG202" s="184">
        <f>IF(N202="zákl. přenesená",J202,0)</f>
        <v>0</v>
      </c>
      <c r="BH202" s="184">
        <f>IF(N202="sníž. přenesená",J202,0)</f>
        <v>0</v>
      </c>
      <c r="BI202" s="184">
        <f>IF(N202="nulová",J202,0)</f>
        <v>0</v>
      </c>
      <c r="BJ202" s="16" t="s">
        <v>82</v>
      </c>
      <c r="BK202" s="184">
        <f>ROUND(I202*H202,2)</f>
        <v>0</v>
      </c>
      <c r="BL202" s="16" t="s">
        <v>2353</v>
      </c>
      <c r="BM202" s="16" t="s">
        <v>2373</v>
      </c>
    </row>
    <row r="203" spans="2:65" s="1" customFormat="1" ht="16.5" customHeight="1">
      <c r="B203" s="33"/>
      <c r="C203" s="173" t="s">
        <v>791</v>
      </c>
      <c r="D203" s="173" t="s">
        <v>151</v>
      </c>
      <c r="E203" s="174" t="s">
        <v>2374</v>
      </c>
      <c r="F203" s="175" t="s">
        <v>2375</v>
      </c>
      <c r="G203" s="176" t="s">
        <v>202</v>
      </c>
      <c r="H203" s="177">
        <v>30</v>
      </c>
      <c r="I203" s="178"/>
      <c r="J203" s="179">
        <f>ROUND(I203*H203,2)</f>
        <v>0</v>
      </c>
      <c r="K203" s="175" t="s">
        <v>19</v>
      </c>
      <c r="L203" s="37"/>
      <c r="M203" s="180" t="s">
        <v>19</v>
      </c>
      <c r="N203" s="181" t="s">
        <v>45</v>
      </c>
      <c r="O203" s="59"/>
      <c r="P203" s="182">
        <f>O203*H203</f>
        <v>0</v>
      </c>
      <c r="Q203" s="182">
        <v>0</v>
      </c>
      <c r="R203" s="182">
        <f>Q203*H203</f>
        <v>0</v>
      </c>
      <c r="S203" s="182">
        <v>0</v>
      </c>
      <c r="T203" s="183">
        <f>S203*H203</f>
        <v>0</v>
      </c>
      <c r="AR203" s="16" t="s">
        <v>2353</v>
      </c>
      <c r="AT203" s="16" t="s">
        <v>151</v>
      </c>
      <c r="AU203" s="16" t="s">
        <v>84</v>
      </c>
      <c r="AY203" s="16" t="s">
        <v>148</v>
      </c>
      <c r="BE203" s="184">
        <f>IF(N203="základní",J203,0)</f>
        <v>0</v>
      </c>
      <c r="BF203" s="184">
        <f>IF(N203="snížená",J203,0)</f>
        <v>0</v>
      </c>
      <c r="BG203" s="184">
        <f>IF(N203="zákl. přenesená",J203,0)</f>
        <v>0</v>
      </c>
      <c r="BH203" s="184">
        <f>IF(N203="sníž. přenesená",J203,0)</f>
        <v>0</v>
      </c>
      <c r="BI203" s="184">
        <f>IF(N203="nulová",J203,0)</f>
        <v>0</v>
      </c>
      <c r="BJ203" s="16" t="s">
        <v>82</v>
      </c>
      <c r="BK203" s="184">
        <f>ROUND(I203*H203,2)</f>
        <v>0</v>
      </c>
      <c r="BL203" s="16" t="s">
        <v>2353</v>
      </c>
      <c r="BM203" s="16" t="s">
        <v>2376</v>
      </c>
    </row>
    <row r="204" spans="2:65" s="1" customFormat="1" ht="16.5" customHeight="1">
      <c r="B204" s="33"/>
      <c r="C204" s="173" t="s">
        <v>799</v>
      </c>
      <c r="D204" s="173" t="s">
        <v>151</v>
      </c>
      <c r="E204" s="174" t="s">
        <v>2377</v>
      </c>
      <c r="F204" s="175" t="s">
        <v>2378</v>
      </c>
      <c r="G204" s="176" t="s">
        <v>202</v>
      </c>
      <c r="H204" s="177">
        <v>150</v>
      </c>
      <c r="I204" s="178"/>
      <c r="J204" s="179">
        <f>ROUND(I204*H204,2)</f>
        <v>0</v>
      </c>
      <c r="K204" s="175" t="s">
        <v>19</v>
      </c>
      <c r="L204" s="37"/>
      <c r="M204" s="233" t="s">
        <v>19</v>
      </c>
      <c r="N204" s="234" t="s">
        <v>45</v>
      </c>
      <c r="O204" s="231"/>
      <c r="P204" s="235">
        <f>O204*H204</f>
        <v>0</v>
      </c>
      <c r="Q204" s="235">
        <v>0</v>
      </c>
      <c r="R204" s="235">
        <f>Q204*H204</f>
        <v>0</v>
      </c>
      <c r="S204" s="235">
        <v>0</v>
      </c>
      <c r="T204" s="236">
        <f>S204*H204</f>
        <v>0</v>
      </c>
      <c r="AR204" s="16" t="s">
        <v>2353</v>
      </c>
      <c r="AT204" s="16" t="s">
        <v>151</v>
      </c>
      <c r="AU204" s="16" t="s">
        <v>84</v>
      </c>
      <c r="AY204" s="16" t="s">
        <v>148</v>
      </c>
      <c r="BE204" s="184">
        <f>IF(N204="základní",J204,0)</f>
        <v>0</v>
      </c>
      <c r="BF204" s="184">
        <f>IF(N204="snížená",J204,0)</f>
        <v>0</v>
      </c>
      <c r="BG204" s="184">
        <f>IF(N204="zákl. přenesená",J204,0)</f>
        <v>0</v>
      </c>
      <c r="BH204" s="184">
        <f>IF(N204="sníž. přenesená",J204,0)</f>
        <v>0</v>
      </c>
      <c r="BI204" s="184">
        <f>IF(N204="nulová",J204,0)</f>
        <v>0</v>
      </c>
      <c r="BJ204" s="16" t="s">
        <v>82</v>
      </c>
      <c r="BK204" s="184">
        <f>ROUND(I204*H204,2)</f>
        <v>0</v>
      </c>
      <c r="BL204" s="16" t="s">
        <v>2353</v>
      </c>
      <c r="BM204" s="16" t="s">
        <v>2379</v>
      </c>
    </row>
    <row r="205" spans="2:65" s="1" customFormat="1" ht="6.95" customHeight="1">
      <c r="B205" s="45"/>
      <c r="C205" s="46"/>
      <c r="D205" s="46"/>
      <c r="E205" s="46"/>
      <c r="F205" s="46"/>
      <c r="G205" s="46"/>
      <c r="H205" s="46"/>
      <c r="I205" s="124"/>
      <c r="J205" s="46"/>
      <c r="K205" s="46"/>
      <c r="L205" s="37"/>
    </row>
  </sheetData>
  <sheetProtection algorithmName="SHA-512" hashValue="HmPnNdfF0e4WkFCFwnSFMGaN5PdcsNqazd9dXsJq9YrNPmDgAlljUbnbc4xhe/nz00sQdgYQfY8y/X8G4y7sSw==" saltValue="M0jmyythP9u72QrwuRcsviuW7fwvwKdvOcGzu1WAaO7ImiB+V2474zAPtCNLKk8WOkmdLM184jGIFfhHvjx2UQ==" spinCount="100000" sheet="1" objects="1" scenarios="1" formatColumns="0" formatRows="0" autoFilter="0"/>
  <autoFilter ref="C88:K204" xr:uid="{00000000-0009-0000-0000-000004000000}"/>
  <mergeCells count="9">
    <mergeCell ref="E50:H50"/>
    <mergeCell ref="E79:H79"/>
    <mergeCell ref="E81:H81"/>
    <mergeCell ref="L2:V2"/>
    <mergeCell ref="E7:H7"/>
    <mergeCell ref="E9:H9"/>
    <mergeCell ref="E18:H18"/>
    <mergeCell ref="E27:H27"/>
    <mergeCell ref="E48:H48"/>
  </mergeCells>
  <pageMargins left="0.39370078740157483" right="0.39370078740157483" top="0.39370078740157483" bottom="0.39370078740157483" header="0" footer="0"/>
  <pageSetup paperSize="9" scale="88" fitToHeight="100" orientation="landscape" r:id="rId1"/>
  <headerFooter>
    <oddFooter>&amp;CStrana &amp;P z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2:BM386"/>
  <sheetViews>
    <sheetView showGridLines="0" workbookViewId="0"/>
  </sheetViews>
  <sheetFormatPr defaultRowHeight="1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style="96" customWidth="1"/>
    <col min="10" max="10" width="23.5" customWidth="1"/>
    <col min="11" max="11" width="15.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325"/>
      <c r="M2" s="325"/>
      <c r="N2" s="325"/>
      <c r="O2" s="325"/>
      <c r="P2" s="325"/>
      <c r="Q2" s="325"/>
      <c r="R2" s="325"/>
      <c r="S2" s="325"/>
      <c r="T2" s="325"/>
      <c r="U2" s="325"/>
      <c r="V2" s="325"/>
      <c r="AT2" s="16" t="s">
        <v>96</v>
      </c>
    </row>
    <row r="3" spans="2:46" ht="6.95" customHeight="1">
      <c r="B3" s="97"/>
      <c r="C3" s="98"/>
      <c r="D3" s="98"/>
      <c r="E3" s="98"/>
      <c r="F3" s="98"/>
      <c r="G3" s="98"/>
      <c r="H3" s="98"/>
      <c r="I3" s="99"/>
      <c r="J3" s="98"/>
      <c r="K3" s="98"/>
      <c r="L3" s="19"/>
      <c r="AT3" s="16" t="s">
        <v>84</v>
      </c>
    </row>
    <row r="4" spans="2:46" ht="24.95" customHeight="1">
      <c r="B4" s="19"/>
      <c r="D4" s="100" t="s">
        <v>97</v>
      </c>
      <c r="L4" s="19"/>
      <c r="M4" s="23" t="s">
        <v>10</v>
      </c>
      <c r="AT4" s="16" t="s">
        <v>4</v>
      </c>
    </row>
    <row r="5" spans="2:46" ht="6.95" customHeight="1">
      <c r="B5" s="19"/>
      <c r="L5" s="19"/>
    </row>
    <row r="6" spans="2:46" ht="12" customHeight="1">
      <c r="B6" s="19"/>
      <c r="D6" s="101" t="s">
        <v>16</v>
      </c>
      <c r="L6" s="19"/>
    </row>
    <row r="7" spans="2:46" ht="16.5" customHeight="1">
      <c r="B7" s="19"/>
      <c r="E7" s="354" t="str">
        <f>'Rekapitulace stavby'!K6</f>
        <v>Rekonstrukce střechy nad pracovištěm revize ve 4.NP VZ I</v>
      </c>
      <c r="F7" s="355"/>
      <c r="G7" s="355"/>
      <c r="H7" s="355"/>
      <c r="L7" s="19"/>
    </row>
    <row r="8" spans="2:46" s="1" customFormat="1" ht="12" customHeight="1">
      <c r="B8" s="37"/>
      <c r="D8" s="101" t="s">
        <v>98</v>
      </c>
      <c r="I8" s="102"/>
      <c r="L8" s="37"/>
    </row>
    <row r="9" spans="2:46" s="1" customFormat="1" ht="36.950000000000003" customHeight="1">
      <c r="B9" s="37"/>
      <c r="E9" s="356" t="s">
        <v>2380</v>
      </c>
      <c r="F9" s="357"/>
      <c r="G9" s="357"/>
      <c r="H9" s="357"/>
      <c r="I9" s="102"/>
      <c r="L9" s="37"/>
    </row>
    <row r="10" spans="2:46" s="1" customFormat="1" ht="11.25">
      <c r="B10" s="37"/>
      <c r="I10" s="102"/>
      <c r="L10" s="37"/>
    </row>
    <row r="11" spans="2:46" s="1" customFormat="1" ht="12" customHeight="1">
      <c r="B11" s="37"/>
      <c r="D11" s="101" t="s">
        <v>18</v>
      </c>
      <c r="F11" s="16" t="s">
        <v>19</v>
      </c>
      <c r="I11" s="103" t="s">
        <v>20</v>
      </c>
      <c r="J11" s="16" t="s">
        <v>19</v>
      </c>
      <c r="L11" s="37"/>
    </row>
    <row r="12" spans="2:46" s="1" customFormat="1" ht="12" customHeight="1">
      <c r="B12" s="37"/>
      <c r="D12" s="101" t="s">
        <v>21</v>
      </c>
      <c r="F12" s="16" t="s">
        <v>22</v>
      </c>
      <c r="I12" s="103" t="s">
        <v>23</v>
      </c>
      <c r="J12" s="104" t="str">
        <f>'Rekapitulace stavby'!AN8</f>
        <v>25. 10. 2019</v>
      </c>
      <c r="L12" s="37"/>
    </row>
    <row r="13" spans="2:46" s="1" customFormat="1" ht="10.9" customHeight="1">
      <c r="B13" s="37"/>
      <c r="I13" s="102"/>
      <c r="L13" s="37"/>
    </row>
    <row r="14" spans="2:46" s="1" customFormat="1" ht="12" customHeight="1">
      <c r="B14" s="37"/>
      <c r="D14" s="101" t="s">
        <v>25</v>
      </c>
      <c r="I14" s="103" t="s">
        <v>26</v>
      </c>
      <c r="J14" s="16" t="s">
        <v>19</v>
      </c>
      <c r="L14" s="37"/>
    </row>
    <row r="15" spans="2:46" s="1" customFormat="1" ht="18" customHeight="1">
      <c r="B15" s="37"/>
      <c r="E15" s="16" t="s">
        <v>27</v>
      </c>
      <c r="I15" s="103" t="s">
        <v>28</v>
      </c>
      <c r="J15" s="16" t="s">
        <v>19</v>
      </c>
      <c r="L15" s="37"/>
    </row>
    <row r="16" spans="2:46" s="1" customFormat="1" ht="6.95" customHeight="1">
      <c r="B16" s="37"/>
      <c r="I16" s="102"/>
      <c r="L16" s="37"/>
    </row>
    <row r="17" spans="2:12" s="1" customFormat="1" ht="12" customHeight="1">
      <c r="B17" s="37"/>
      <c r="D17" s="101" t="s">
        <v>29</v>
      </c>
      <c r="I17" s="103" t="s">
        <v>26</v>
      </c>
      <c r="J17" s="29" t="str">
        <f>'Rekapitulace stavby'!AN13</f>
        <v>Vyplň údaj</v>
      </c>
      <c r="L17" s="37"/>
    </row>
    <row r="18" spans="2:12" s="1" customFormat="1" ht="18" customHeight="1">
      <c r="B18" s="37"/>
      <c r="E18" s="358" t="str">
        <f>'Rekapitulace stavby'!E14</f>
        <v>Vyplň údaj</v>
      </c>
      <c r="F18" s="359"/>
      <c r="G18" s="359"/>
      <c r="H18" s="359"/>
      <c r="I18" s="103" t="s">
        <v>28</v>
      </c>
      <c r="J18" s="29" t="str">
        <f>'Rekapitulace stavby'!AN14</f>
        <v>Vyplň údaj</v>
      </c>
      <c r="L18" s="37"/>
    </row>
    <row r="19" spans="2:12" s="1" customFormat="1" ht="6.95" customHeight="1">
      <c r="B19" s="37"/>
      <c r="I19" s="102"/>
      <c r="L19" s="37"/>
    </row>
    <row r="20" spans="2:12" s="1" customFormat="1" ht="12" customHeight="1">
      <c r="B20" s="37"/>
      <c r="D20" s="101" t="s">
        <v>31</v>
      </c>
      <c r="I20" s="103" t="s">
        <v>26</v>
      </c>
      <c r="J20" s="16" t="s">
        <v>19</v>
      </c>
      <c r="L20" s="37"/>
    </row>
    <row r="21" spans="2:12" s="1" customFormat="1" ht="18" customHeight="1">
      <c r="B21" s="37"/>
      <c r="E21" s="16" t="s">
        <v>2381</v>
      </c>
      <c r="I21" s="103" t="s">
        <v>28</v>
      </c>
      <c r="J21" s="16" t="s">
        <v>19</v>
      </c>
      <c r="L21" s="37"/>
    </row>
    <row r="22" spans="2:12" s="1" customFormat="1" ht="6.95" customHeight="1">
      <c r="B22" s="37"/>
      <c r="I22" s="102"/>
      <c r="L22" s="37"/>
    </row>
    <row r="23" spans="2:12" s="1" customFormat="1" ht="12" customHeight="1">
      <c r="B23" s="37"/>
      <c r="D23" s="101" t="s">
        <v>36</v>
      </c>
      <c r="I23" s="103" t="s">
        <v>26</v>
      </c>
      <c r="J23" s="16" t="str">
        <f>IF('Rekapitulace stavby'!AN19="","",'Rekapitulace stavby'!AN19)</f>
        <v/>
      </c>
      <c r="L23" s="37"/>
    </row>
    <row r="24" spans="2:12" s="1" customFormat="1" ht="18" customHeight="1">
      <c r="B24" s="37"/>
      <c r="E24" s="16" t="str">
        <f>IF('Rekapitulace stavby'!E20="","",'Rekapitulace stavby'!E20)</f>
        <v xml:space="preserve"> </v>
      </c>
      <c r="I24" s="103" t="s">
        <v>28</v>
      </c>
      <c r="J24" s="16" t="str">
        <f>IF('Rekapitulace stavby'!AN20="","",'Rekapitulace stavby'!AN20)</f>
        <v/>
      </c>
      <c r="L24" s="37"/>
    </row>
    <row r="25" spans="2:12" s="1" customFormat="1" ht="6.95" customHeight="1">
      <c r="B25" s="37"/>
      <c r="I25" s="102"/>
      <c r="L25" s="37"/>
    </row>
    <row r="26" spans="2:12" s="1" customFormat="1" ht="12" customHeight="1">
      <c r="B26" s="37"/>
      <c r="D26" s="101" t="s">
        <v>38</v>
      </c>
      <c r="I26" s="102"/>
      <c r="L26" s="37"/>
    </row>
    <row r="27" spans="2:12" s="6" customFormat="1" ht="33.75" customHeight="1">
      <c r="B27" s="105"/>
      <c r="E27" s="360" t="s">
        <v>2382</v>
      </c>
      <c r="F27" s="360"/>
      <c r="G27" s="360"/>
      <c r="H27" s="360"/>
      <c r="I27" s="106"/>
      <c r="L27" s="105"/>
    </row>
    <row r="28" spans="2:12" s="1" customFormat="1" ht="6.95" customHeight="1">
      <c r="B28" s="37"/>
      <c r="I28" s="102"/>
      <c r="L28" s="37"/>
    </row>
    <row r="29" spans="2:12" s="1" customFormat="1" ht="6.95" customHeight="1">
      <c r="B29" s="37"/>
      <c r="D29" s="55"/>
      <c r="E29" s="55"/>
      <c r="F29" s="55"/>
      <c r="G29" s="55"/>
      <c r="H29" s="55"/>
      <c r="I29" s="107"/>
      <c r="J29" s="55"/>
      <c r="K29" s="55"/>
      <c r="L29" s="37"/>
    </row>
    <row r="30" spans="2:12" s="1" customFormat="1" ht="25.35" customHeight="1">
      <c r="B30" s="37"/>
      <c r="D30" s="108" t="s">
        <v>40</v>
      </c>
      <c r="I30" s="102"/>
      <c r="J30" s="109">
        <f>ROUND(J88, 2)</f>
        <v>0</v>
      </c>
      <c r="L30" s="37"/>
    </row>
    <row r="31" spans="2:12" s="1" customFormat="1" ht="6.95" customHeight="1">
      <c r="B31" s="37"/>
      <c r="D31" s="55"/>
      <c r="E31" s="55"/>
      <c r="F31" s="55"/>
      <c r="G31" s="55"/>
      <c r="H31" s="55"/>
      <c r="I31" s="107"/>
      <c r="J31" s="55"/>
      <c r="K31" s="55"/>
      <c r="L31" s="37"/>
    </row>
    <row r="32" spans="2:12" s="1" customFormat="1" ht="14.45" customHeight="1">
      <c r="B32" s="37"/>
      <c r="F32" s="110" t="s">
        <v>42</v>
      </c>
      <c r="I32" s="111" t="s">
        <v>41</v>
      </c>
      <c r="J32" s="110" t="s">
        <v>43</v>
      </c>
      <c r="L32" s="37"/>
    </row>
    <row r="33" spans="2:12" s="1" customFormat="1" ht="14.45" customHeight="1">
      <c r="B33" s="37"/>
      <c r="D33" s="101" t="s">
        <v>44</v>
      </c>
      <c r="E33" s="101" t="s">
        <v>45</v>
      </c>
      <c r="F33" s="112">
        <f>ROUND((SUM(BE88:BE385)),  2)</f>
        <v>0</v>
      </c>
      <c r="I33" s="113">
        <v>0.21</v>
      </c>
      <c r="J33" s="112">
        <f>ROUND(((SUM(BE88:BE385))*I33),  2)</f>
        <v>0</v>
      </c>
      <c r="L33" s="37"/>
    </row>
    <row r="34" spans="2:12" s="1" customFormat="1" ht="14.45" customHeight="1">
      <c r="B34" s="37"/>
      <c r="E34" s="101" t="s">
        <v>46</v>
      </c>
      <c r="F34" s="112">
        <f>ROUND((SUM(BF88:BF385)),  2)</f>
        <v>0</v>
      </c>
      <c r="I34" s="113">
        <v>0.15</v>
      </c>
      <c r="J34" s="112">
        <f>ROUND(((SUM(BF88:BF385))*I34),  2)</f>
        <v>0</v>
      </c>
      <c r="L34" s="37"/>
    </row>
    <row r="35" spans="2:12" s="1" customFormat="1" ht="14.45" hidden="1" customHeight="1">
      <c r="B35" s="37"/>
      <c r="E35" s="101" t="s">
        <v>47</v>
      </c>
      <c r="F35" s="112">
        <f>ROUND((SUM(BG88:BG385)),  2)</f>
        <v>0</v>
      </c>
      <c r="I35" s="113">
        <v>0.21</v>
      </c>
      <c r="J35" s="112">
        <f>0</f>
        <v>0</v>
      </c>
      <c r="L35" s="37"/>
    </row>
    <row r="36" spans="2:12" s="1" customFormat="1" ht="14.45" hidden="1" customHeight="1">
      <c r="B36" s="37"/>
      <c r="E36" s="101" t="s">
        <v>48</v>
      </c>
      <c r="F36" s="112">
        <f>ROUND((SUM(BH88:BH385)),  2)</f>
        <v>0</v>
      </c>
      <c r="I36" s="113">
        <v>0.15</v>
      </c>
      <c r="J36" s="112">
        <f>0</f>
        <v>0</v>
      </c>
      <c r="L36" s="37"/>
    </row>
    <row r="37" spans="2:12" s="1" customFormat="1" ht="14.45" hidden="1" customHeight="1">
      <c r="B37" s="37"/>
      <c r="E37" s="101" t="s">
        <v>49</v>
      </c>
      <c r="F37" s="112">
        <f>ROUND((SUM(BI88:BI385)),  2)</f>
        <v>0</v>
      </c>
      <c r="I37" s="113">
        <v>0</v>
      </c>
      <c r="J37" s="112">
        <f>0</f>
        <v>0</v>
      </c>
      <c r="L37" s="37"/>
    </row>
    <row r="38" spans="2:12" s="1" customFormat="1" ht="6.95" customHeight="1">
      <c r="B38" s="37"/>
      <c r="I38" s="102"/>
      <c r="L38" s="37"/>
    </row>
    <row r="39" spans="2:12" s="1" customFormat="1" ht="25.35" customHeight="1">
      <c r="B39" s="37"/>
      <c r="C39" s="114"/>
      <c r="D39" s="115" t="s">
        <v>50</v>
      </c>
      <c r="E39" s="116"/>
      <c r="F39" s="116"/>
      <c r="G39" s="117" t="s">
        <v>51</v>
      </c>
      <c r="H39" s="118" t="s">
        <v>52</v>
      </c>
      <c r="I39" s="119"/>
      <c r="J39" s="120">
        <f>SUM(J30:J37)</f>
        <v>0</v>
      </c>
      <c r="K39" s="121"/>
      <c r="L39" s="37"/>
    </row>
    <row r="40" spans="2:12" s="1" customFormat="1" ht="14.45" customHeight="1">
      <c r="B40" s="122"/>
      <c r="C40" s="123"/>
      <c r="D40" s="123"/>
      <c r="E40" s="123"/>
      <c r="F40" s="123"/>
      <c r="G40" s="123"/>
      <c r="H40" s="123"/>
      <c r="I40" s="124"/>
      <c r="J40" s="123"/>
      <c r="K40" s="123"/>
      <c r="L40" s="37"/>
    </row>
    <row r="44" spans="2:12" s="1" customFormat="1" ht="6.95" customHeight="1">
      <c r="B44" s="125"/>
      <c r="C44" s="126"/>
      <c r="D44" s="126"/>
      <c r="E44" s="126"/>
      <c r="F44" s="126"/>
      <c r="G44" s="126"/>
      <c r="H44" s="126"/>
      <c r="I44" s="127"/>
      <c r="J44" s="126"/>
      <c r="K44" s="126"/>
      <c r="L44" s="37"/>
    </row>
    <row r="45" spans="2:12" s="1" customFormat="1" ht="24.95" customHeight="1">
      <c r="B45" s="33"/>
      <c r="C45" s="22" t="s">
        <v>100</v>
      </c>
      <c r="D45" s="34"/>
      <c r="E45" s="34"/>
      <c r="F45" s="34"/>
      <c r="G45" s="34"/>
      <c r="H45" s="34"/>
      <c r="I45" s="102"/>
      <c r="J45" s="34"/>
      <c r="K45" s="34"/>
      <c r="L45" s="37"/>
    </row>
    <row r="46" spans="2:12" s="1" customFormat="1" ht="6.95" customHeight="1">
      <c r="B46" s="33"/>
      <c r="C46" s="34"/>
      <c r="D46" s="34"/>
      <c r="E46" s="34"/>
      <c r="F46" s="34"/>
      <c r="G46" s="34"/>
      <c r="H46" s="34"/>
      <c r="I46" s="102"/>
      <c r="J46" s="34"/>
      <c r="K46" s="34"/>
      <c r="L46" s="37"/>
    </row>
    <row r="47" spans="2:12" s="1" customFormat="1" ht="12" customHeight="1">
      <c r="B47" s="33"/>
      <c r="C47" s="28" t="s">
        <v>16</v>
      </c>
      <c r="D47" s="34"/>
      <c r="E47" s="34"/>
      <c r="F47" s="34"/>
      <c r="G47" s="34"/>
      <c r="H47" s="34"/>
      <c r="I47" s="102"/>
      <c r="J47" s="34"/>
      <c r="K47" s="34"/>
      <c r="L47" s="37"/>
    </row>
    <row r="48" spans="2:12" s="1" customFormat="1" ht="16.5" customHeight="1">
      <c r="B48" s="33"/>
      <c r="C48" s="34"/>
      <c r="D48" s="34"/>
      <c r="E48" s="361" t="str">
        <f>E7</f>
        <v>Rekonstrukce střechy nad pracovištěm revize ve 4.NP VZ I</v>
      </c>
      <c r="F48" s="362"/>
      <c r="G48" s="362"/>
      <c r="H48" s="362"/>
      <c r="I48" s="102"/>
      <c r="J48" s="34"/>
      <c r="K48" s="34"/>
      <c r="L48" s="37"/>
    </row>
    <row r="49" spans="2:47" s="1" customFormat="1" ht="12" customHeight="1">
      <c r="B49" s="33"/>
      <c r="C49" s="28" t="s">
        <v>98</v>
      </c>
      <c r="D49" s="34"/>
      <c r="E49" s="34"/>
      <c r="F49" s="34"/>
      <c r="G49" s="34"/>
      <c r="H49" s="34"/>
      <c r="I49" s="102"/>
      <c r="J49" s="34"/>
      <c r="K49" s="34"/>
      <c r="L49" s="37"/>
    </row>
    <row r="50" spans="2:47" s="1" customFormat="1" ht="16.5" customHeight="1">
      <c r="B50" s="33"/>
      <c r="C50" s="34"/>
      <c r="D50" s="34"/>
      <c r="E50" s="334" t="str">
        <f>E9</f>
        <v>D.09 - Měření a regulace</v>
      </c>
      <c r="F50" s="333"/>
      <c r="G50" s="333"/>
      <c r="H50" s="333"/>
      <c r="I50" s="102"/>
      <c r="J50" s="34"/>
      <c r="K50" s="34"/>
      <c r="L50" s="37"/>
    </row>
    <row r="51" spans="2:47" s="1" customFormat="1" ht="6.95" customHeight="1">
      <c r="B51" s="33"/>
      <c r="C51" s="34"/>
      <c r="D51" s="34"/>
      <c r="E51" s="34"/>
      <c r="F51" s="34"/>
      <c r="G51" s="34"/>
      <c r="H51" s="34"/>
      <c r="I51" s="102"/>
      <c r="J51" s="34"/>
      <c r="K51" s="34"/>
      <c r="L51" s="37"/>
    </row>
    <row r="52" spans="2:47" s="1" customFormat="1" ht="12" customHeight="1">
      <c r="B52" s="33"/>
      <c r="C52" s="28" t="s">
        <v>21</v>
      </c>
      <c r="D52" s="34"/>
      <c r="E52" s="34"/>
      <c r="F52" s="26" t="str">
        <f>F12</f>
        <v>Růžová 943/6, 110 00 Praha 1</v>
      </c>
      <c r="G52" s="34"/>
      <c r="H52" s="34"/>
      <c r="I52" s="103" t="s">
        <v>23</v>
      </c>
      <c r="J52" s="54" t="str">
        <f>IF(J12="","",J12)</f>
        <v>25. 10. 2019</v>
      </c>
      <c r="K52" s="34"/>
      <c r="L52" s="37"/>
    </row>
    <row r="53" spans="2:47" s="1" customFormat="1" ht="6.95" customHeight="1">
      <c r="B53" s="33"/>
      <c r="C53" s="34"/>
      <c r="D53" s="34"/>
      <c r="E53" s="34"/>
      <c r="F53" s="34"/>
      <c r="G53" s="34"/>
      <c r="H53" s="34"/>
      <c r="I53" s="102"/>
      <c r="J53" s="34"/>
      <c r="K53" s="34"/>
      <c r="L53" s="37"/>
    </row>
    <row r="54" spans="2:47" s="1" customFormat="1" ht="24.95" customHeight="1">
      <c r="B54" s="33"/>
      <c r="C54" s="28" t="s">
        <v>25</v>
      </c>
      <c r="D54" s="34"/>
      <c r="E54" s="34"/>
      <c r="F54" s="26" t="str">
        <f>E15</f>
        <v>STÁTNÍ TISKÁRNA CENIN, Růžová 6, 110 00 Praha 1</v>
      </c>
      <c r="G54" s="34"/>
      <c r="H54" s="34"/>
      <c r="I54" s="103" t="s">
        <v>31</v>
      </c>
      <c r="J54" s="31" t="str">
        <f>E21</f>
        <v>Ing. Jan Anděra, Kamelova 3270/4, 106 00 Praha 6</v>
      </c>
      <c r="K54" s="34"/>
      <c r="L54" s="37"/>
    </row>
    <row r="55" spans="2:47" s="1" customFormat="1" ht="13.7" customHeight="1">
      <c r="B55" s="33"/>
      <c r="C55" s="28" t="s">
        <v>29</v>
      </c>
      <c r="D55" s="34"/>
      <c r="E55" s="34"/>
      <c r="F55" s="26" t="str">
        <f>IF(E18="","",E18)</f>
        <v>Vyplň údaj</v>
      </c>
      <c r="G55" s="34"/>
      <c r="H55" s="34"/>
      <c r="I55" s="103" t="s">
        <v>36</v>
      </c>
      <c r="J55" s="31" t="str">
        <f>E24</f>
        <v xml:space="preserve"> </v>
      </c>
      <c r="K55" s="34"/>
      <c r="L55" s="37"/>
    </row>
    <row r="56" spans="2:47" s="1" customFormat="1" ht="10.35" customHeight="1">
      <c r="B56" s="33"/>
      <c r="C56" s="34"/>
      <c r="D56" s="34"/>
      <c r="E56" s="34"/>
      <c r="F56" s="34"/>
      <c r="G56" s="34"/>
      <c r="H56" s="34"/>
      <c r="I56" s="102"/>
      <c r="J56" s="34"/>
      <c r="K56" s="34"/>
      <c r="L56" s="37"/>
    </row>
    <row r="57" spans="2:47" s="1" customFormat="1" ht="29.25" customHeight="1">
      <c r="B57" s="33"/>
      <c r="C57" s="128" t="s">
        <v>101</v>
      </c>
      <c r="D57" s="129"/>
      <c r="E57" s="129"/>
      <c r="F57" s="129"/>
      <c r="G57" s="129"/>
      <c r="H57" s="129"/>
      <c r="I57" s="130"/>
      <c r="J57" s="131" t="s">
        <v>102</v>
      </c>
      <c r="K57" s="129"/>
      <c r="L57" s="37"/>
    </row>
    <row r="58" spans="2:47" s="1" customFormat="1" ht="10.35" customHeight="1">
      <c r="B58" s="33"/>
      <c r="C58" s="34"/>
      <c r="D58" s="34"/>
      <c r="E58" s="34"/>
      <c r="F58" s="34"/>
      <c r="G58" s="34"/>
      <c r="H58" s="34"/>
      <c r="I58" s="102"/>
      <c r="J58" s="34"/>
      <c r="K58" s="34"/>
      <c r="L58" s="37"/>
    </row>
    <row r="59" spans="2:47" s="1" customFormat="1" ht="22.9" customHeight="1">
      <c r="B59" s="33"/>
      <c r="C59" s="132" t="s">
        <v>72</v>
      </c>
      <c r="D59" s="34"/>
      <c r="E59" s="34"/>
      <c r="F59" s="34"/>
      <c r="G59" s="34"/>
      <c r="H59" s="34"/>
      <c r="I59" s="102"/>
      <c r="J59" s="72">
        <f>J88</f>
        <v>0</v>
      </c>
      <c r="K59" s="34"/>
      <c r="L59" s="37"/>
      <c r="AU59" s="16" t="s">
        <v>103</v>
      </c>
    </row>
    <row r="60" spans="2:47" s="7" customFormat="1" ht="24.95" customHeight="1">
      <c r="B60" s="133"/>
      <c r="C60" s="134"/>
      <c r="D60" s="135" t="s">
        <v>2383</v>
      </c>
      <c r="E60" s="136"/>
      <c r="F60" s="136"/>
      <c r="G60" s="136"/>
      <c r="H60" s="136"/>
      <c r="I60" s="137"/>
      <c r="J60" s="138">
        <f>J89</f>
        <v>0</v>
      </c>
      <c r="K60" s="134"/>
      <c r="L60" s="139"/>
    </row>
    <row r="61" spans="2:47" s="7" customFormat="1" ht="24.95" customHeight="1">
      <c r="B61" s="133"/>
      <c r="C61" s="134"/>
      <c r="D61" s="135" t="s">
        <v>2384</v>
      </c>
      <c r="E61" s="136"/>
      <c r="F61" s="136"/>
      <c r="G61" s="136"/>
      <c r="H61" s="136"/>
      <c r="I61" s="137"/>
      <c r="J61" s="138">
        <f>J246</f>
        <v>0</v>
      </c>
      <c r="K61" s="134"/>
      <c r="L61" s="139"/>
    </row>
    <row r="62" spans="2:47" s="7" customFormat="1" ht="24.95" customHeight="1">
      <c r="B62" s="133"/>
      <c r="C62" s="134"/>
      <c r="D62" s="135" t="s">
        <v>2385</v>
      </c>
      <c r="E62" s="136"/>
      <c r="F62" s="136"/>
      <c r="G62" s="136"/>
      <c r="H62" s="136"/>
      <c r="I62" s="137"/>
      <c r="J62" s="138">
        <f>J327</f>
        <v>0</v>
      </c>
      <c r="K62" s="134"/>
      <c r="L62" s="139"/>
    </row>
    <row r="63" spans="2:47" s="7" customFormat="1" ht="24.95" customHeight="1">
      <c r="B63" s="133"/>
      <c r="C63" s="134"/>
      <c r="D63" s="135" t="s">
        <v>2386</v>
      </c>
      <c r="E63" s="136"/>
      <c r="F63" s="136"/>
      <c r="G63" s="136"/>
      <c r="H63" s="136"/>
      <c r="I63" s="137"/>
      <c r="J63" s="138">
        <f>J334</f>
        <v>0</v>
      </c>
      <c r="K63" s="134"/>
      <c r="L63" s="139"/>
    </row>
    <row r="64" spans="2:47" s="8" customFormat="1" ht="19.899999999999999" customHeight="1">
      <c r="B64" s="140"/>
      <c r="C64" s="141"/>
      <c r="D64" s="142" t="s">
        <v>2387</v>
      </c>
      <c r="E64" s="143"/>
      <c r="F64" s="143"/>
      <c r="G64" s="143"/>
      <c r="H64" s="143"/>
      <c r="I64" s="144"/>
      <c r="J64" s="145">
        <f>J335</f>
        <v>0</v>
      </c>
      <c r="K64" s="141"/>
      <c r="L64" s="146"/>
    </row>
    <row r="65" spans="2:12" s="8" customFormat="1" ht="19.899999999999999" customHeight="1">
      <c r="B65" s="140"/>
      <c r="C65" s="141"/>
      <c r="D65" s="142" t="s">
        <v>2388</v>
      </c>
      <c r="E65" s="143"/>
      <c r="F65" s="143"/>
      <c r="G65" s="143"/>
      <c r="H65" s="143"/>
      <c r="I65" s="144"/>
      <c r="J65" s="145">
        <f>J349</f>
        <v>0</v>
      </c>
      <c r="K65" s="141"/>
      <c r="L65" s="146"/>
    </row>
    <row r="66" spans="2:12" s="8" customFormat="1" ht="19.899999999999999" customHeight="1">
      <c r="B66" s="140"/>
      <c r="C66" s="141"/>
      <c r="D66" s="142" t="s">
        <v>2389</v>
      </c>
      <c r="E66" s="143"/>
      <c r="F66" s="143"/>
      <c r="G66" s="143"/>
      <c r="H66" s="143"/>
      <c r="I66" s="144"/>
      <c r="J66" s="145">
        <f>J359</f>
        <v>0</v>
      </c>
      <c r="K66" s="141"/>
      <c r="L66" s="146"/>
    </row>
    <row r="67" spans="2:12" s="8" customFormat="1" ht="19.899999999999999" customHeight="1">
      <c r="B67" s="140"/>
      <c r="C67" s="141"/>
      <c r="D67" s="142" t="s">
        <v>2390</v>
      </c>
      <c r="E67" s="143"/>
      <c r="F67" s="143"/>
      <c r="G67" s="143"/>
      <c r="H67" s="143"/>
      <c r="I67" s="144"/>
      <c r="J67" s="145">
        <f>J361</f>
        <v>0</v>
      </c>
      <c r="K67" s="141"/>
      <c r="L67" s="146"/>
    </row>
    <row r="68" spans="2:12" s="7" customFormat="1" ht="24.95" customHeight="1">
      <c r="B68" s="133"/>
      <c r="C68" s="134"/>
      <c r="D68" s="135" t="s">
        <v>2391</v>
      </c>
      <c r="E68" s="136"/>
      <c r="F68" s="136"/>
      <c r="G68" s="136"/>
      <c r="H68" s="136"/>
      <c r="I68" s="137"/>
      <c r="J68" s="138">
        <f>J366</f>
        <v>0</v>
      </c>
      <c r="K68" s="134"/>
      <c r="L68" s="139"/>
    </row>
    <row r="69" spans="2:12" s="1" customFormat="1" ht="21.75" customHeight="1">
      <c r="B69" s="33"/>
      <c r="C69" s="34"/>
      <c r="D69" s="34"/>
      <c r="E69" s="34"/>
      <c r="F69" s="34"/>
      <c r="G69" s="34"/>
      <c r="H69" s="34"/>
      <c r="I69" s="102"/>
      <c r="J69" s="34"/>
      <c r="K69" s="34"/>
      <c r="L69" s="37"/>
    </row>
    <row r="70" spans="2:12" s="1" customFormat="1" ht="6.95" customHeight="1">
      <c r="B70" s="45"/>
      <c r="C70" s="46"/>
      <c r="D70" s="46"/>
      <c r="E70" s="46"/>
      <c r="F70" s="46"/>
      <c r="G70" s="46"/>
      <c r="H70" s="46"/>
      <c r="I70" s="124"/>
      <c r="J70" s="46"/>
      <c r="K70" s="46"/>
      <c r="L70" s="37"/>
    </row>
    <row r="74" spans="2:12" s="1" customFormat="1" ht="6.95" customHeight="1">
      <c r="B74" s="47"/>
      <c r="C74" s="48"/>
      <c r="D74" s="48"/>
      <c r="E74" s="48"/>
      <c r="F74" s="48"/>
      <c r="G74" s="48"/>
      <c r="H74" s="48"/>
      <c r="I74" s="127"/>
      <c r="J74" s="48"/>
      <c r="K74" s="48"/>
      <c r="L74" s="37"/>
    </row>
    <row r="75" spans="2:12" s="1" customFormat="1" ht="24.95" customHeight="1">
      <c r="B75" s="33"/>
      <c r="C75" s="22" t="s">
        <v>133</v>
      </c>
      <c r="D75" s="34"/>
      <c r="E75" s="34"/>
      <c r="F75" s="34"/>
      <c r="G75" s="34"/>
      <c r="H75" s="34"/>
      <c r="I75" s="102"/>
      <c r="J75" s="34"/>
      <c r="K75" s="34"/>
      <c r="L75" s="37"/>
    </row>
    <row r="76" spans="2:12" s="1" customFormat="1" ht="6.95" customHeight="1">
      <c r="B76" s="33"/>
      <c r="C76" s="34"/>
      <c r="D76" s="34"/>
      <c r="E76" s="34"/>
      <c r="F76" s="34"/>
      <c r="G76" s="34"/>
      <c r="H76" s="34"/>
      <c r="I76" s="102"/>
      <c r="J76" s="34"/>
      <c r="K76" s="34"/>
      <c r="L76" s="37"/>
    </row>
    <row r="77" spans="2:12" s="1" customFormat="1" ht="12" customHeight="1">
      <c r="B77" s="33"/>
      <c r="C77" s="28" t="s">
        <v>16</v>
      </c>
      <c r="D77" s="34"/>
      <c r="E77" s="34"/>
      <c r="F77" s="34"/>
      <c r="G77" s="34"/>
      <c r="H77" s="34"/>
      <c r="I77" s="102"/>
      <c r="J77" s="34"/>
      <c r="K77" s="34"/>
      <c r="L77" s="37"/>
    </row>
    <row r="78" spans="2:12" s="1" customFormat="1" ht="16.5" customHeight="1">
      <c r="B78" s="33"/>
      <c r="C78" s="34"/>
      <c r="D78" s="34"/>
      <c r="E78" s="361" t="str">
        <f>E7</f>
        <v>Rekonstrukce střechy nad pracovištěm revize ve 4.NP VZ I</v>
      </c>
      <c r="F78" s="362"/>
      <c r="G78" s="362"/>
      <c r="H78" s="362"/>
      <c r="I78" s="102"/>
      <c r="J78" s="34"/>
      <c r="K78" s="34"/>
      <c r="L78" s="37"/>
    </row>
    <row r="79" spans="2:12" s="1" customFormat="1" ht="12" customHeight="1">
      <c r="B79" s="33"/>
      <c r="C79" s="28" t="s">
        <v>98</v>
      </c>
      <c r="D79" s="34"/>
      <c r="E79" s="34"/>
      <c r="F79" s="34"/>
      <c r="G79" s="34"/>
      <c r="H79" s="34"/>
      <c r="I79" s="102"/>
      <c r="J79" s="34"/>
      <c r="K79" s="34"/>
      <c r="L79" s="37"/>
    </row>
    <row r="80" spans="2:12" s="1" customFormat="1" ht="16.5" customHeight="1">
      <c r="B80" s="33"/>
      <c r="C80" s="34"/>
      <c r="D80" s="34"/>
      <c r="E80" s="334" t="str">
        <f>E9</f>
        <v>D.09 - Měření a regulace</v>
      </c>
      <c r="F80" s="333"/>
      <c r="G80" s="333"/>
      <c r="H80" s="333"/>
      <c r="I80" s="102"/>
      <c r="J80" s="34"/>
      <c r="K80" s="34"/>
      <c r="L80" s="37"/>
    </row>
    <row r="81" spans="2:65" s="1" customFormat="1" ht="6.95" customHeight="1">
      <c r="B81" s="33"/>
      <c r="C81" s="34"/>
      <c r="D81" s="34"/>
      <c r="E81" s="34"/>
      <c r="F81" s="34"/>
      <c r="G81" s="34"/>
      <c r="H81" s="34"/>
      <c r="I81" s="102"/>
      <c r="J81" s="34"/>
      <c r="K81" s="34"/>
      <c r="L81" s="37"/>
    </row>
    <row r="82" spans="2:65" s="1" customFormat="1" ht="12" customHeight="1">
      <c r="B82" s="33"/>
      <c r="C82" s="28" t="s">
        <v>21</v>
      </c>
      <c r="D82" s="34"/>
      <c r="E82" s="34"/>
      <c r="F82" s="26" t="str">
        <f>F12</f>
        <v>Růžová 943/6, 110 00 Praha 1</v>
      </c>
      <c r="G82" s="34"/>
      <c r="H82" s="34"/>
      <c r="I82" s="103" t="s">
        <v>23</v>
      </c>
      <c r="J82" s="54" t="str">
        <f>IF(J12="","",J12)</f>
        <v>25. 10. 2019</v>
      </c>
      <c r="K82" s="34"/>
      <c r="L82" s="37"/>
    </row>
    <row r="83" spans="2:65" s="1" customFormat="1" ht="6.95" customHeight="1">
      <c r="B83" s="33"/>
      <c r="C83" s="34"/>
      <c r="D83" s="34"/>
      <c r="E83" s="34"/>
      <c r="F83" s="34"/>
      <c r="G83" s="34"/>
      <c r="H83" s="34"/>
      <c r="I83" s="102"/>
      <c r="J83" s="34"/>
      <c r="K83" s="34"/>
      <c r="L83" s="37"/>
    </row>
    <row r="84" spans="2:65" s="1" customFormat="1" ht="24.95" customHeight="1">
      <c r="B84" s="33"/>
      <c r="C84" s="28" t="s">
        <v>25</v>
      </c>
      <c r="D84" s="34"/>
      <c r="E84" s="34"/>
      <c r="F84" s="26" t="str">
        <f>E15</f>
        <v>STÁTNÍ TISKÁRNA CENIN, Růžová 6, 110 00 Praha 1</v>
      </c>
      <c r="G84" s="34"/>
      <c r="H84" s="34"/>
      <c r="I84" s="103" t="s">
        <v>31</v>
      </c>
      <c r="J84" s="31" t="str">
        <f>E21</f>
        <v>Ing. Jan Anděra, Kamelova 3270/4, 106 00 Praha 6</v>
      </c>
      <c r="K84" s="34"/>
      <c r="L84" s="37"/>
    </row>
    <row r="85" spans="2:65" s="1" customFormat="1" ht="13.7" customHeight="1">
      <c r="B85" s="33"/>
      <c r="C85" s="28" t="s">
        <v>29</v>
      </c>
      <c r="D85" s="34"/>
      <c r="E85" s="34"/>
      <c r="F85" s="26" t="str">
        <f>IF(E18="","",E18)</f>
        <v>Vyplň údaj</v>
      </c>
      <c r="G85" s="34"/>
      <c r="H85" s="34"/>
      <c r="I85" s="103" t="s">
        <v>36</v>
      </c>
      <c r="J85" s="31" t="str">
        <f>E24</f>
        <v xml:space="preserve"> </v>
      </c>
      <c r="K85" s="34"/>
      <c r="L85" s="37"/>
    </row>
    <row r="86" spans="2:65" s="1" customFormat="1" ht="10.35" customHeight="1">
      <c r="B86" s="33"/>
      <c r="C86" s="34"/>
      <c r="D86" s="34"/>
      <c r="E86" s="34"/>
      <c r="F86" s="34"/>
      <c r="G86" s="34"/>
      <c r="H86" s="34"/>
      <c r="I86" s="102"/>
      <c r="J86" s="34"/>
      <c r="K86" s="34"/>
      <c r="L86" s="37"/>
    </row>
    <row r="87" spans="2:65" s="9" customFormat="1" ht="29.25" customHeight="1">
      <c r="B87" s="147"/>
      <c r="C87" s="148" t="s">
        <v>134</v>
      </c>
      <c r="D87" s="149" t="s">
        <v>59</v>
      </c>
      <c r="E87" s="149" t="s">
        <v>55</v>
      </c>
      <c r="F87" s="149" t="s">
        <v>56</v>
      </c>
      <c r="G87" s="149" t="s">
        <v>135</v>
      </c>
      <c r="H87" s="149" t="s">
        <v>136</v>
      </c>
      <c r="I87" s="150" t="s">
        <v>137</v>
      </c>
      <c r="J87" s="149" t="s">
        <v>102</v>
      </c>
      <c r="K87" s="151" t="s">
        <v>138</v>
      </c>
      <c r="L87" s="152"/>
      <c r="M87" s="63" t="s">
        <v>19</v>
      </c>
      <c r="N87" s="64" t="s">
        <v>44</v>
      </c>
      <c r="O87" s="64" t="s">
        <v>139</v>
      </c>
      <c r="P87" s="64" t="s">
        <v>140</v>
      </c>
      <c r="Q87" s="64" t="s">
        <v>141</v>
      </c>
      <c r="R87" s="64" t="s">
        <v>142</v>
      </c>
      <c r="S87" s="64" t="s">
        <v>143</v>
      </c>
      <c r="T87" s="65" t="s">
        <v>144</v>
      </c>
    </row>
    <row r="88" spans="2:65" s="1" customFormat="1" ht="22.9" customHeight="1">
      <c r="B88" s="33"/>
      <c r="C88" s="70" t="s">
        <v>145</v>
      </c>
      <c r="D88" s="34"/>
      <c r="E88" s="34"/>
      <c r="F88" s="34"/>
      <c r="G88" s="34"/>
      <c r="H88" s="34"/>
      <c r="I88" s="102"/>
      <c r="J88" s="153">
        <f>BK88</f>
        <v>0</v>
      </c>
      <c r="K88" s="34"/>
      <c r="L88" s="37"/>
      <c r="M88" s="66"/>
      <c r="N88" s="67"/>
      <c r="O88" s="67"/>
      <c r="P88" s="154">
        <f>P89+P246+P327+P334+P366</f>
        <v>0</v>
      </c>
      <c r="Q88" s="67"/>
      <c r="R88" s="154">
        <f>R89+R246+R327+R334+R366</f>
        <v>0</v>
      </c>
      <c r="S88" s="67"/>
      <c r="T88" s="155">
        <f>T89+T246+T327+T334+T366</f>
        <v>0</v>
      </c>
      <c r="AT88" s="16" t="s">
        <v>73</v>
      </c>
      <c r="AU88" s="16" t="s">
        <v>103</v>
      </c>
      <c r="BK88" s="156">
        <f>BK89+BK246+BK327+BK334+BK366</f>
        <v>0</v>
      </c>
    </row>
    <row r="89" spans="2:65" s="10" customFormat="1" ht="25.9" customHeight="1">
      <c r="B89" s="157"/>
      <c r="C89" s="158"/>
      <c r="D89" s="159" t="s">
        <v>73</v>
      </c>
      <c r="E89" s="160" t="s">
        <v>1811</v>
      </c>
      <c r="F89" s="160" t="s">
        <v>2392</v>
      </c>
      <c r="G89" s="158"/>
      <c r="H89" s="158"/>
      <c r="I89" s="161"/>
      <c r="J89" s="162">
        <f>BK89</f>
        <v>0</v>
      </c>
      <c r="K89" s="158"/>
      <c r="L89" s="163"/>
      <c r="M89" s="164"/>
      <c r="N89" s="165"/>
      <c r="O89" s="165"/>
      <c r="P89" s="166">
        <f>SUM(P90:P245)</f>
        <v>0</v>
      </c>
      <c r="Q89" s="165"/>
      <c r="R89" s="166">
        <f>SUM(R90:R245)</f>
        <v>0</v>
      </c>
      <c r="S89" s="165"/>
      <c r="T89" s="167">
        <f>SUM(T90:T245)</f>
        <v>0</v>
      </c>
      <c r="AR89" s="168" t="s">
        <v>149</v>
      </c>
      <c r="AT89" s="169" t="s">
        <v>73</v>
      </c>
      <c r="AU89" s="169" t="s">
        <v>74</v>
      </c>
      <c r="AY89" s="168" t="s">
        <v>148</v>
      </c>
      <c r="BK89" s="170">
        <f>SUM(BK90:BK245)</f>
        <v>0</v>
      </c>
    </row>
    <row r="90" spans="2:65" s="1" customFormat="1" ht="16.5" customHeight="1">
      <c r="B90" s="33"/>
      <c r="C90" s="173" t="s">
        <v>82</v>
      </c>
      <c r="D90" s="173" t="s">
        <v>151</v>
      </c>
      <c r="E90" s="174" t="s">
        <v>1813</v>
      </c>
      <c r="F90" s="175" t="s">
        <v>2393</v>
      </c>
      <c r="G90" s="176" t="s">
        <v>399</v>
      </c>
      <c r="H90" s="177">
        <v>5</v>
      </c>
      <c r="I90" s="178"/>
      <c r="J90" s="179">
        <f>ROUND(I90*H90,2)</f>
        <v>0</v>
      </c>
      <c r="K90" s="175" t="s">
        <v>19</v>
      </c>
      <c r="L90" s="37"/>
      <c r="M90" s="180" t="s">
        <v>19</v>
      </c>
      <c r="N90" s="181" t="s">
        <v>45</v>
      </c>
      <c r="O90" s="59"/>
      <c r="P90" s="182">
        <f>O90*H90</f>
        <v>0</v>
      </c>
      <c r="Q90" s="182">
        <v>0</v>
      </c>
      <c r="R90" s="182">
        <f>Q90*H90</f>
        <v>0</v>
      </c>
      <c r="S90" s="182">
        <v>0</v>
      </c>
      <c r="T90" s="183">
        <f>S90*H90</f>
        <v>0</v>
      </c>
      <c r="AR90" s="16" t="s">
        <v>556</v>
      </c>
      <c r="AT90" s="16" t="s">
        <v>151</v>
      </c>
      <c r="AU90" s="16" t="s">
        <v>82</v>
      </c>
      <c r="AY90" s="16" t="s">
        <v>148</v>
      </c>
      <c r="BE90" s="184">
        <f>IF(N90="základní",J90,0)</f>
        <v>0</v>
      </c>
      <c r="BF90" s="184">
        <f>IF(N90="snížená",J90,0)</f>
        <v>0</v>
      </c>
      <c r="BG90" s="184">
        <f>IF(N90="zákl. přenesená",J90,0)</f>
        <v>0</v>
      </c>
      <c r="BH90" s="184">
        <f>IF(N90="sníž. přenesená",J90,0)</f>
        <v>0</v>
      </c>
      <c r="BI90" s="184">
        <f>IF(N90="nulová",J90,0)</f>
        <v>0</v>
      </c>
      <c r="BJ90" s="16" t="s">
        <v>82</v>
      </c>
      <c r="BK90" s="184">
        <f>ROUND(I90*H90,2)</f>
        <v>0</v>
      </c>
      <c r="BL90" s="16" t="s">
        <v>556</v>
      </c>
      <c r="BM90" s="16" t="s">
        <v>84</v>
      </c>
    </row>
    <row r="91" spans="2:65" s="1" customFormat="1" ht="19.5">
      <c r="B91" s="33"/>
      <c r="C91" s="34"/>
      <c r="D91" s="185" t="s">
        <v>162</v>
      </c>
      <c r="E91" s="34"/>
      <c r="F91" s="186" t="s">
        <v>2394</v>
      </c>
      <c r="G91" s="34"/>
      <c r="H91" s="34"/>
      <c r="I91" s="102"/>
      <c r="J91" s="34"/>
      <c r="K91" s="34"/>
      <c r="L91" s="37"/>
      <c r="M91" s="187"/>
      <c r="N91" s="59"/>
      <c r="O91" s="59"/>
      <c r="P91" s="59"/>
      <c r="Q91" s="59"/>
      <c r="R91" s="59"/>
      <c r="S91" s="59"/>
      <c r="T91" s="60"/>
      <c r="AT91" s="16" t="s">
        <v>162</v>
      </c>
      <c r="AU91" s="16" t="s">
        <v>82</v>
      </c>
    </row>
    <row r="92" spans="2:65" s="1" customFormat="1" ht="16.5" customHeight="1">
      <c r="B92" s="33"/>
      <c r="C92" s="173" t="s">
        <v>84</v>
      </c>
      <c r="D92" s="173" t="s">
        <v>151</v>
      </c>
      <c r="E92" s="174" t="s">
        <v>1815</v>
      </c>
      <c r="F92" s="175" t="s">
        <v>2395</v>
      </c>
      <c r="G92" s="176" t="s">
        <v>399</v>
      </c>
      <c r="H92" s="177">
        <v>2</v>
      </c>
      <c r="I92" s="178"/>
      <c r="J92" s="179">
        <f>ROUND(I92*H92,2)</f>
        <v>0</v>
      </c>
      <c r="K92" s="175" t="s">
        <v>19</v>
      </c>
      <c r="L92" s="37"/>
      <c r="M92" s="180" t="s">
        <v>19</v>
      </c>
      <c r="N92" s="181" t="s">
        <v>45</v>
      </c>
      <c r="O92" s="59"/>
      <c r="P92" s="182">
        <f>O92*H92</f>
        <v>0</v>
      </c>
      <c r="Q92" s="182">
        <v>0</v>
      </c>
      <c r="R92" s="182">
        <f>Q92*H92</f>
        <v>0</v>
      </c>
      <c r="S92" s="182">
        <v>0</v>
      </c>
      <c r="T92" s="183">
        <f>S92*H92</f>
        <v>0</v>
      </c>
      <c r="AR92" s="16" t="s">
        <v>556</v>
      </c>
      <c r="AT92" s="16" t="s">
        <v>151</v>
      </c>
      <c r="AU92" s="16" t="s">
        <v>82</v>
      </c>
      <c r="AY92" s="16" t="s">
        <v>148</v>
      </c>
      <c r="BE92" s="184">
        <f>IF(N92="základní",J92,0)</f>
        <v>0</v>
      </c>
      <c r="BF92" s="184">
        <f>IF(N92="snížená",J92,0)</f>
        <v>0</v>
      </c>
      <c r="BG92" s="184">
        <f>IF(N92="zákl. přenesená",J92,0)</f>
        <v>0</v>
      </c>
      <c r="BH92" s="184">
        <f>IF(N92="sníž. přenesená",J92,0)</f>
        <v>0</v>
      </c>
      <c r="BI92" s="184">
        <f>IF(N92="nulová",J92,0)</f>
        <v>0</v>
      </c>
      <c r="BJ92" s="16" t="s">
        <v>82</v>
      </c>
      <c r="BK92" s="184">
        <f>ROUND(I92*H92,2)</f>
        <v>0</v>
      </c>
      <c r="BL92" s="16" t="s">
        <v>556</v>
      </c>
      <c r="BM92" s="16" t="s">
        <v>155</v>
      </c>
    </row>
    <row r="93" spans="2:65" s="1" customFormat="1" ht="19.5">
      <c r="B93" s="33"/>
      <c r="C93" s="34"/>
      <c r="D93" s="185" t="s">
        <v>162</v>
      </c>
      <c r="E93" s="34"/>
      <c r="F93" s="186" t="s">
        <v>2396</v>
      </c>
      <c r="G93" s="34"/>
      <c r="H93" s="34"/>
      <c r="I93" s="102"/>
      <c r="J93" s="34"/>
      <c r="K93" s="34"/>
      <c r="L93" s="37"/>
      <c r="M93" s="187"/>
      <c r="N93" s="59"/>
      <c r="O93" s="59"/>
      <c r="P93" s="59"/>
      <c r="Q93" s="59"/>
      <c r="R93" s="59"/>
      <c r="S93" s="59"/>
      <c r="T93" s="60"/>
      <c r="AT93" s="16" t="s">
        <v>162</v>
      </c>
      <c r="AU93" s="16" t="s">
        <v>82</v>
      </c>
    </row>
    <row r="94" spans="2:65" s="1" customFormat="1" ht="16.5" customHeight="1">
      <c r="B94" s="33"/>
      <c r="C94" s="173" t="s">
        <v>149</v>
      </c>
      <c r="D94" s="173" t="s">
        <v>151</v>
      </c>
      <c r="E94" s="174" t="s">
        <v>1817</v>
      </c>
      <c r="F94" s="175" t="s">
        <v>2397</v>
      </c>
      <c r="G94" s="176" t="s">
        <v>399</v>
      </c>
      <c r="H94" s="177">
        <v>1</v>
      </c>
      <c r="I94" s="178"/>
      <c r="J94" s="179">
        <f>ROUND(I94*H94,2)</f>
        <v>0</v>
      </c>
      <c r="K94" s="175" t="s">
        <v>19</v>
      </c>
      <c r="L94" s="37"/>
      <c r="M94" s="180" t="s">
        <v>19</v>
      </c>
      <c r="N94" s="181" t="s">
        <v>45</v>
      </c>
      <c r="O94" s="59"/>
      <c r="P94" s="182">
        <f>O94*H94</f>
        <v>0</v>
      </c>
      <c r="Q94" s="182">
        <v>0</v>
      </c>
      <c r="R94" s="182">
        <f>Q94*H94</f>
        <v>0</v>
      </c>
      <c r="S94" s="182">
        <v>0</v>
      </c>
      <c r="T94" s="183">
        <f>S94*H94</f>
        <v>0</v>
      </c>
      <c r="AR94" s="16" t="s">
        <v>556</v>
      </c>
      <c r="AT94" s="16" t="s">
        <v>151</v>
      </c>
      <c r="AU94" s="16" t="s">
        <v>82</v>
      </c>
      <c r="AY94" s="16" t="s">
        <v>148</v>
      </c>
      <c r="BE94" s="184">
        <f>IF(N94="základní",J94,0)</f>
        <v>0</v>
      </c>
      <c r="BF94" s="184">
        <f>IF(N94="snížená",J94,0)</f>
        <v>0</v>
      </c>
      <c r="BG94" s="184">
        <f>IF(N94="zákl. přenesená",J94,0)</f>
        <v>0</v>
      </c>
      <c r="BH94" s="184">
        <f>IF(N94="sníž. přenesená",J94,0)</f>
        <v>0</v>
      </c>
      <c r="BI94" s="184">
        <f>IF(N94="nulová",J94,0)</f>
        <v>0</v>
      </c>
      <c r="BJ94" s="16" t="s">
        <v>82</v>
      </c>
      <c r="BK94" s="184">
        <f>ROUND(I94*H94,2)</f>
        <v>0</v>
      </c>
      <c r="BL94" s="16" t="s">
        <v>556</v>
      </c>
      <c r="BM94" s="16" t="s">
        <v>185</v>
      </c>
    </row>
    <row r="95" spans="2:65" s="1" customFormat="1" ht="19.5">
      <c r="B95" s="33"/>
      <c r="C95" s="34"/>
      <c r="D95" s="185" t="s">
        <v>162</v>
      </c>
      <c r="E95" s="34"/>
      <c r="F95" s="186" t="s">
        <v>2398</v>
      </c>
      <c r="G95" s="34"/>
      <c r="H95" s="34"/>
      <c r="I95" s="102"/>
      <c r="J95" s="34"/>
      <c r="K95" s="34"/>
      <c r="L95" s="37"/>
      <c r="M95" s="187"/>
      <c r="N95" s="59"/>
      <c r="O95" s="59"/>
      <c r="P95" s="59"/>
      <c r="Q95" s="59"/>
      <c r="R95" s="59"/>
      <c r="S95" s="59"/>
      <c r="T95" s="60"/>
      <c r="AT95" s="16" t="s">
        <v>162</v>
      </c>
      <c r="AU95" s="16" t="s">
        <v>82</v>
      </c>
    </row>
    <row r="96" spans="2:65" s="1" customFormat="1" ht="16.5" customHeight="1">
      <c r="B96" s="33"/>
      <c r="C96" s="173" t="s">
        <v>155</v>
      </c>
      <c r="D96" s="173" t="s">
        <v>151</v>
      </c>
      <c r="E96" s="174" t="s">
        <v>1819</v>
      </c>
      <c r="F96" s="175" t="s">
        <v>2399</v>
      </c>
      <c r="G96" s="176" t="s">
        <v>399</v>
      </c>
      <c r="H96" s="177">
        <v>1</v>
      </c>
      <c r="I96" s="178"/>
      <c r="J96" s="179">
        <f>ROUND(I96*H96,2)</f>
        <v>0</v>
      </c>
      <c r="K96" s="175" t="s">
        <v>19</v>
      </c>
      <c r="L96" s="37"/>
      <c r="M96" s="180" t="s">
        <v>19</v>
      </c>
      <c r="N96" s="181" t="s">
        <v>45</v>
      </c>
      <c r="O96" s="59"/>
      <c r="P96" s="182">
        <f>O96*H96</f>
        <v>0</v>
      </c>
      <c r="Q96" s="182">
        <v>0</v>
      </c>
      <c r="R96" s="182">
        <f>Q96*H96</f>
        <v>0</v>
      </c>
      <c r="S96" s="182">
        <v>0</v>
      </c>
      <c r="T96" s="183">
        <f>S96*H96</f>
        <v>0</v>
      </c>
      <c r="AR96" s="16" t="s">
        <v>556</v>
      </c>
      <c r="AT96" s="16" t="s">
        <v>151</v>
      </c>
      <c r="AU96" s="16" t="s">
        <v>82</v>
      </c>
      <c r="AY96" s="16" t="s">
        <v>148</v>
      </c>
      <c r="BE96" s="184">
        <f>IF(N96="základní",J96,0)</f>
        <v>0</v>
      </c>
      <c r="BF96" s="184">
        <f>IF(N96="snížená",J96,0)</f>
        <v>0</v>
      </c>
      <c r="BG96" s="184">
        <f>IF(N96="zákl. přenesená",J96,0)</f>
        <v>0</v>
      </c>
      <c r="BH96" s="184">
        <f>IF(N96="sníž. přenesená",J96,0)</f>
        <v>0</v>
      </c>
      <c r="BI96" s="184">
        <f>IF(N96="nulová",J96,0)</f>
        <v>0</v>
      </c>
      <c r="BJ96" s="16" t="s">
        <v>82</v>
      </c>
      <c r="BK96" s="184">
        <f>ROUND(I96*H96,2)</f>
        <v>0</v>
      </c>
      <c r="BL96" s="16" t="s">
        <v>556</v>
      </c>
      <c r="BM96" s="16" t="s">
        <v>199</v>
      </c>
    </row>
    <row r="97" spans="2:65" s="1" customFormat="1" ht="19.5">
      <c r="B97" s="33"/>
      <c r="C97" s="34"/>
      <c r="D97" s="185" t="s">
        <v>162</v>
      </c>
      <c r="E97" s="34"/>
      <c r="F97" s="186" t="s">
        <v>2400</v>
      </c>
      <c r="G97" s="34"/>
      <c r="H97" s="34"/>
      <c r="I97" s="102"/>
      <c r="J97" s="34"/>
      <c r="K97" s="34"/>
      <c r="L97" s="37"/>
      <c r="M97" s="187"/>
      <c r="N97" s="59"/>
      <c r="O97" s="59"/>
      <c r="P97" s="59"/>
      <c r="Q97" s="59"/>
      <c r="R97" s="59"/>
      <c r="S97" s="59"/>
      <c r="T97" s="60"/>
      <c r="AT97" s="16" t="s">
        <v>162</v>
      </c>
      <c r="AU97" s="16" t="s">
        <v>82</v>
      </c>
    </row>
    <row r="98" spans="2:65" s="1" customFormat="1" ht="16.5" customHeight="1">
      <c r="B98" s="33"/>
      <c r="C98" s="173" t="s">
        <v>176</v>
      </c>
      <c r="D98" s="173" t="s">
        <v>151</v>
      </c>
      <c r="E98" s="174" t="s">
        <v>1821</v>
      </c>
      <c r="F98" s="175" t="s">
        <v>2401</v>
      </c>
      <c r="G98" s="176" t="s">
        <v>399</v>
      </c>
      <c r="H98" s="177">
        <v>1</v>
      </c>
      <c r="I98" s="178"/>
      <c r="J98" s="179">
        <f>ROUND(I98*H98,2)</f>
        <v>0</v>
      </c>
      <c r="K98" s="175" t="s">
        <v>19</v>
      </c>
      <c r="L98" s="37"/>
      <c r="M98" s="180" t="s">
        <v>19</v>
      </c>
      <c r="N98" s="181" t="s">
        <v>45</v>
      </c>
      <c r="O98" s="59"/>
      <c r="P98" s="182">
        <f>O98*H98</f>
        <v>0</v>
      </c>
      <c r="Q98" s="182">
        <v>0</v>
      </c>
      <c r="R98" s="182">
        <f>Q98*H98</f>
        <v>0</v>
      </c>
      <c r="S98" s="182">
        <v>0</v>
      </c>
      <c r="T98" s="183">
        <f>S98*H98</f>
        <v>0</v>
      </c>
      <c r="AR98" s="16" t="s">
        <v>556</v>
      </c>
      <c r="AT98" s="16" t="s">
        <v>151</v>
      </c>
      <c r="AU98" s="16" t="s">
        <v>82</v>
      </c>
      <c r="AY98" s="16" t="s">
        <v>148</v>
      </c>
      <c r="BE98" s="184">
        <f>IF(N98="základní",J98,0)</f>
        <v>0</v>
      </c>
      <c r="BF98" s="184">
        <f>IF(N98="snížená",J98,0)</f>
        <v>0</v>
      </c>
      <c r="BG98" s="184">
        <f>IF(N98="zákl. přenesená",J98,0)</f>
        <v>0</v>
      </c>
      <c r="BH98" s="184">
        <f>IF(N98="sníž. přenesená",J98,0)</f>
        <v>0</v>
      </c>
      <c r="BI98" s="184">
        <f>IF(N98="nulová",J98,0)</f>
        <v>0</v>
      </c>
      <c r="BJ98" s="16" t="s">
        <v>82</v>
      </c>
      <c r="BK98" s="184">
        <f>ROUND(I98*H98,2)</f>
        <v>0</v>
      </c>
      <c r="BL98" s="16" t="s">
        <v>556</v>
      </c>
      <c r="BM98" s="16" t="s">
        <v>213</v>
      </c>
    </row>
    <row r="99" spans="2:65" s="1" customFormat="1" ht="19.5">
      <c r="B99" s="33"/>
      <c r="C99" s="34"/>
      <c r="D99" s="185" t="s">
        <v>162</v>
      </c>
      <c r="E99" s="34"/>
      <c r="F99" s="186" t="s">
        <v>2402</v>
      </c>
      <c r="G99" s="34"/>
      <c r="H99" s="34"/>
      <c r="I99" s="102"/>
      <c r="J99" s="34"/>
      <c r="K99" s="34"/>
      <c r="L99" s="37"/>
      <c r="M99" s="187"/>
      <c r="N99" s="59"/>
      <c r="O99" s="59"/>
      <c r="P99" s="59"/>
      <c r="Q99" s="59"/>
      <c r="R99" s="59"/>
      <c r="S99" s="59"/>
      <c r="T99" s="60"/>
      <c r="AT99" s="16" t="s">
        <v>162</v>
      </c>
      <c r="AU99" s="16" t="s">
        <v>82</v>
      </c>
    </row>
    <row r="100" spans="2:65" s="1" customFormat="1" ht="16.5" customHeight="1">
      <c r="B100" s="33"/>
      <c r="C100" s="173" t="s">
        <v>185</v>
      </c>
      <c r="D100" s="173" t="s">
        <v>151</v>
      </c>
      <c r="E100" s="174" t="s">
        <v>1824</v>
      </c>
      <c r="F100" s="175" t="s">
        <v>2403</v>
      </c>
      <c r="G100" s="176" t="s">
        <v>399</v>
      </c>
      <c r="H100" s="177">
        <v>2</v>
      </c>
      <c r="I100" s="178"/>
      <c r="J100" s="179">
        <f>ROUND(I100*H100,2)</f>
        <v>0</v>
      </c>
      <c r="K100" s="175" t="s">
        <v>19</v>
      </c>
      <c r="L100" s="37"/>
      <c r="M100" s="180" t="s">
        <v>19</v>
      </c>
      <c r="N100" s="181" t="s">
        <v>45</v>
      </c>
      <c r="O100" s="59"/>
      <c r="P100" s="182">
        <f>O100*H100</f>
        <v>0</v>
      </c>
      <c r="Q100" s="182">
        <v>0</v>
      </c>
      <c r="R100" s="182">
        <f>Q100*H100</f>
        <v>0</v>
      </c>
      <c r="S100" s="182">
        <v>0</v>
      </c>
      <c r="T100" s="183">
        <f>S100*H100</f>
        <v>0</v>
      </c>
      <c r="AR100" s="16" t="s">
        <v>556</v>
      </c>
      <c r="AT100" s="16" t="s">
        <v>151</v>
      </c>
      <c r="AU100" s="16" t="s">
        <v>82</v>
      </c>
      <c r="AY100" s="16" t="s">
        <v>148</v>
      </c>
      <c r="BE100" s="184">
        <f>IF(N100="základní",J100,0)</f>
        <v>0</v>
      </c>
      <c r="BF100" s="184">
        <f>IF(N100="snížená",J100,0)</f>
        <v>0</v>
      </c>
      <c r="BG100" s="184">
        <f>IF(N100="zákl. přenesená",J100,0)</f>
        <v>0</v>
      </c>
      <c r="BH100" s="184">
        <f>IF(N100="sníž. přenesená",J100,0)</f>
        <v>0</v>
      </c>
      <c r="BI100" s="184">
        <f>IF(N100="nulová",J100,0)</f>
        <v>0</v>
      </c>
      <c r="BJ100" s="16" t="s">
        <v>82</v>
      </c>
      <c r="BK100" s="184">
        <f>ROUND(I100*H100,2)</f>
        <v>0</v>
      </c>
      <c r="BL100" s="16" t="s">
        <v>556</v>
      </c>
      <c r="BM100" s="16" t="s">
        <v>225</v>
      </c>
    </row>
    <row r="101" spans="2:65" s="1" customFormat="1" ht="19.5">
      <c r="B101" s="33"/>
      <c r="C101" s="34"/>
      <c r="D101" s="185" t="s">
        <v>162</v>
      </c>
      <c r="E101" s="34"/>
      <c r="F101" s="186" t="s">
        <v>2404</v>
      </c>
      <c r="G101" s="34"/>
      <c r="H101" s="34"/>
      <c r="I101" s="102"/>
      <c r="J101" s="34"/>
      <c r="K101" s="34"/>
      <c r="L101" s="37"/>
      <c r="M101" s="187"/>
      <c r="N101" s="59"/>
      <c r="O101" s="59"/>
      <c r="P101" s="59"/>
      <c r="Q101" s="59"/>
      <c r="R101" s="59"/>
      <c r="S101" s="59"/>
      <c r="T101" s="60"/>
      <c r="AT101" s="16" t="s">
        <v>162</v>
      </c>
      <c r="AU101" s="16" t="s">
        <v>82</v>
      </c>
    </row>
    <row r="102" spans="2:65" s="1" customFormat="1" ht="16.5" customHeight="1">
      <c r="B102" s="33"/>
      <c r="C102" s="173" t="s">
        <v>192</v>
      </c>
      <c r="D102" s="173" t="s">
        <v>151</v>
      </c>
      <c r="E102" s="174" t="s">
        <v>1826</v>
      </c>
      <c r="F102" s="175" t="s">
        <v>2405</v>
      </c>
      <c r="G102" s="176" t="s">
        <v>399</v>
      </c>
      <c r="H102" s="177">
        <v>1</v>
      </c>
      <c r="I102" s="178"/>
      <c r="J102" s="179">
        <f>ROUND(I102*H102,2)</f>
        <v>0</v>
      </c>
      <c r="K102" s="175" t="s">
        <v>19</v>
      </c>
      <c r="L102" s="37"/>
      <c r="M102" s="180" t="s">
        <v>19</v>
      </c>
      <c r="N102" s="181" t="s">
        <v>45</v>
      </c>
      <c r="O102" s="59"/>
      <c r="P102" s="182">
        <f>O102*H102</f>
        <v>0</v>
      </c>
      <c r="Q102" s="182">
        <v>0</v>
      </c>
      <c r="R102" s="182">
        <f>Q102*H102</f>
        <v>0</v>
      </c>
      <c r="S102" s="182">
        <v>0</v>
      </c>
      <c r="T102" s="183">
        <f>S102*H102</f>
        <v>0</v>
      </c>
      <c r="AR102" s="16" t="s">
        <v>556</v>
      </c>
      <c r="AT102" s="16" t="s">
        <v>151</v>
      </c>
      <c r="AU102" s="16" t="s">
        <v>82</v>
      </c>
      <c r="AY102" s="16" t="s">
        <v>148</v>
      </c>
      <c r="BE102" s="184">
        <f>IF(N102="základní",J102,0)</f>
        <v>0</v>
      </c>
      <c r="BF102" s="184">
        <f>IF(N102="snížená",J102,0)</f>
        <v>0</v>
      </c>
      <c r="BG102" s="184">
        <f>IF(N102="zákl. přenesená",J102,0)</f>
        <v>0</v>
      </c>
      <c r="BH102" s="184">
        <f>IF(N102="sníž. přenesená",J102,0)</f>
        <v>0</v>
      </c>
      <c r="BI102" s="184">
        <f>IF(N102="nulová",J102,0)</f>
        <v>0</v>
      </c>
      <c r="BJ102" s="16" t="s">
        <v>82</v>
      </c>
      <c r="BK102" s="184">
        <f>ROUND(I102*H102,2)</f>
        <v>0</v>
      </c>
      <c r="BL102" s="16" t="s">
        <v>556</v>
      </c>
      <c r="BM102" s="16" t="s">
        <v>236</v>
      </c>
    </row>
    <row r="103" spans="2:65" s="1" customFormat="1" ht="19.5">
      <c r="B103" s="33"/>
      <c r="C103" s="34"/>
      <c r="D103" s="185" t="s">
        <v>162</v>
      </c>
      <c r="E103" s="34"/>
      <c r="F103" s="186" t="s">
        <v>2406</v>
      </c>
      <c r="G103" s="34"/>
      <c r="H103" s="34"/>
      <c r="I103" s="102"/>
      <c r="J103" s="34"/>
      <c r="K103" s="34"/>
      <c r="L103" s="37"/>
      <c r="M103" s="187"/>
      <c r="N103" s="59"/>
      <c r="O103" s="59"/>
      <c r="P103" s="59"/>
      <c r="Q103" s="59"/>
      <c r="R103" s="59"/>
      <c r="S103" s="59"/>
      <c r="T103" s="60"/>
      <c r="AT103" s="16" t="s">
        <v>162</v>
      </c>
      <c r="AU103" s="16" t="s">
        <v>82</v>
      </c>
    </row>
    <row r="104" spans="2:65" s="1" customFormat="1" ht="16.5" customHeight="1">
      <c r="B104" s="33"/>
      <c r="C104" s="173" t="s">
        <v>199</v>
      </c>
      <c r="D104" s="173" t="s">
        <v>151</v>
      </c>
      <c r="E104" s="174" t="s">
        <v>1828</v>
      </c>
      <c r="F104" s="175" t="s">
        <v>2407</v>
      </c>
      <c r="G104" s="176" t="s">
        <v>399</v>
      </c>
      <c r="H104" s="177">
        <v>5</v>
      </c>
      <c r="I104" s="178"/>
      <c r="J104" s="179">
        <f>ROUND(I104*H104,2)</f>
        <v>0</v>
      </c>
      <c r="K104" s="175" t="s">
        <v>19</v>
      </c>
      <c r="L104" s="37"/>
      <c r="M104" s="180" t="s">
        <v>19</v>
      </c>
      <c r="N104" s="181" t="s">
        <v>45</v>
      </c>
      <c r="O104" s="59"/>
      <c r="P104" s="182">
        <f>O104*H104</f>
        <v>0</v>
      </c>
      <c r="Q104" s="182">
        <v>0</v>
      </c>
      <c r="R104" s="182">
        <f>Q104*H104</f>
        <v>0</v>
      </c>
      <c r="S104" s="182">
        <v>0</v>
      </c>
      <c r="T104" s="183">
        <f>S104*H104</f>
        <v>0</v>
      </c>
      <c r="AR104" s="16" t="s">
        <v>556</v>
      </c>
      <c r="AT104" s="16" t="s">
        <v>151</v>
      </c>
      <c r="AU104" s="16" t="s">
        <v>82</v>
      </c>
      <c r="AY104" s="16" t="s">
        <v>148</v>
      </c>
      <c r="BE104" s="184">
        <f>IF(N104="základní",J104,0)</f>
        <v>0</v>
      </c>
      <c r="BF104" s="184">
        <f>IF(N104="snížená",J104,0)</f>
        <v>0</v>
      </c>
      <c r="BG104" s="184">
        <f>IF(N104="zákl. přenesená",J104,0)</f>
        <v>0</v>
      </c>
      <c r="BH104" s="184">
        <f>IF(N104="sníž. přenesená",J104,0)</f>
        <v>0</v>
      </c>
      <c r="BI104" s="184">
        <f>IF(N104="nulová",J104,0)</f>
        <v>0</v>
      </c>
      <c r="BJ104" s="16" t="s">
        <v>82</v>
      </c>
      <c r="BK104" s="184">
        <f>ROUND(I104*H104,2)</f>
        <v>0</v>
      </c>
      <c r="BL104" s="16" t="s">
        <v>556</v>
      </c>
      <c r="BM104" s="16" t="s">
        <v>247</v>
      </c>
    </row>
    <row r="105" spans="2:65" s="1" customFormat="1" ht="19.5">
      <c r="B105" s="33"/>
      <c r="C105" s="34"/>
      <c r="D105" s="185" t="s">
        <v>162</v>
      </c>
      <c r="E105" s="34"/>
      <c r="F105" s="186" t="s">
        <v>2408</v>
      </c>
      <c r="G105" s="34"/>
      <c r="H105" s="34"/>
      <c r="I105" s="102"/>
      <c r="J105" s="34"/>
      <c r="K105" s="34"/>
      <c r="L105" s="37"/>
      <c r="M105" s="187"/>
      <c r="N105" s="59"/>
      <c r="O105" s="59"/>
      <c r="P105" s="59"/>
      <c r="Q105" s="59"/>
      <c r="R105" s="59"/>
      <c r="S105" s="59"/>
      <c r="T105" s="60"/>
      <c r="AT105" s="16" t="s">
        <v>162</v>
      </c>
      <c r="AU105" s="16" t="s">
        <v>82</v>
      </c>
    </row>
    <row r="106" spans="2:65" s="1" customFormat="1" ht="16.5" customHeight="1">
      <c r="B106" s="33"/>
      <c r="C106" s="173" t="s">
        <v>206</v>
      </c>
      <c r="D106" s="173" t="s">
        <v>151</v>
      </c>
      <c r="E106" s="174" t="s">
        <v>1830</v>
      </c>
      <c r="F106" s="175" t="s">
        <v>2409</v>
      </c>
      <c r="G106" s="176" t="s">
        <v>399</v>
      </c>
      <c r="H106" s="177">
        <v>4</v>
      </c>
      <c r="I106" s="178"/>
      <c r="J106" s="179">
        <f>ROUND(I106*H106,2)</f>
        <v>0</v>
      </c>
      <c r="K106" s="175" t="s">
        <v>19</v>
      </c>
      <c r="L106" s="37"/>
      <c r="M106" s="180" t="s">
        <v>19</v>
      </c>
      <c r="N106" s="181" t="s">
        <v>45</v>
      </c>
      <c r="O106" s="59"/>
      <c r="P106" s="182">
        <f>O106*H106</f>
        <v>0</v>
      </c>
      <c r="Q106" s="182">
        <v>0</v>
      </c>
      <c r="R106" s="182">
        <f>Q106*H106</f>
        <v>0</v>
      </c>
      <c r="S106" s="182">
        <v>0</v>
      </c>
      <c r="T106" s="183">
        <f>S106*H106</f>
        <v>0</v>
      </c>
      <c r="AR106" s="16" t="s">
        <v>556</v>
      </c>
      <c r="AT106" s="16" t="s">
        <v>151</v>
      </c>
      <c r="AU106" s="16" t="s">
        <v>82</v>
      </c>
      <c r="AY106" s="16" t="s">
        <v>148</v>
      </c>
      <c r="BE106" s="184">
        <f>IF(N106="základní",J106,0)</f>
        <v>0</v>
      </c>
      <c r="BF106" s="184">
        <f>IF(N106="snížená",J106,0)</f>
        <v>0</v>
      </c>
      <c r="BG106" s="184">
        <f>IF(N106="zákl. přenesená",J106,0)</f>
        <v>0</v>
      </c>
      <c r="BH106" s="184">
        <f>IF(N106="sníž. přenesená",J106,0)</f>
        <v>0</v>
      </c>
      <c r="BI106" s="184">
        <f>IF(N106="nulová",J106,0)</f>
        <v>0</v>
      </c>
      <c r="BJ106" s="16" t="s">
        <v>82</v>
      </c>
      <c r="BK106" s="184">
        <f>ROUND(I106*H106,2)</f>
        <v>0</v>
      </c>
      <c r="BL106" s="16" t="s">
        <v>556</v>
      </c>
      <c r="BM106" s="16" t="s">
        <v>259</v>
      </c>
    </row>
    <row r="107" spans="2:65" s="1" customFormat="1" ht="19.5">
      <c r="B107" s="33"/>
      <c r="C107" s="34"/>
      <c r="D107" s="185" t="s">
        <v>162</v>
      </c>
      <c r="E107" s="34"/>
      <c r="F107" s="186" t="s">
        <v>2410</v>
      </c>
      <c r="G107" s="34"/>
      <c r="H107" s="34"/>
      <c r="I107" s="102"/>
      <c r="J107" s="34"/>
      <c r="K107" s="34"/>
      <c r="L107" s="37"/>
      <c r="M107" s="187"/>
      <c r="N107" s="59"/>
      <c r="O107" s="59"/>
      <c r="P107" s="59"/>
      <c r="Q107" s="59"/>
      <c r="R107" s="59"/>
      <c r="S107" s="59"/>
      <c r="T107" s="60"/>
      <c r="AT107" s="16" t="s">
        <v>162</v>
      </c>
      <c r="AU107" s="16" t="s">
        <v>82</v>
      </c>
    </row>
    <row r="108" spans="2:65" s="1" customFormat="1" ht="16.5" customHeight="1">
      <c r="B108" s="33"/>
      <c r="C108" s="173" t="s">
        <v>213</v>
      </c>
      <c r="D108" s="173" t="s">
        <v>151</v>
      </c>
      <c r="E108" s="174" t="s">
        <v>2411</v>
      </c>
      <c r="F108" s="175" t="s">
        <v>2412</v>
      </c>
      <c r="G108" s="176" t="s">
        <v>1872</v>
      </c>
      <c r="H108" s="177">
        <v>5</v>
      </c>
      <c r="I108" s="178"/>
      <c r="J108" s="179">
        <f>ROUND(I108*H108,2)</f>
        <v>0</v>
      </c>
      <c r="K108" s="175" t="s">
        <v>19</v>
      </c>
      <c r="L108" s="37"/>
      <c r="M108" s="180" t="s">
        <v>19</v>
      </c>
      <c r="N108" s="181" t="s">
        <v>45</v>
      </c>
      <c r="O108" s="59"/>
      <c r="P108" s="182">
        <f>O108*H108</f>
        <v>0</v>
      </c>
      <c r="Q108" s="182">
        <v>0</v>
      </c>
      <c r="R108" s="182">
        <f>Q108*H108</f>
        <v>0</v>
      </c>
      <c r="S108" s="182">
        <v>0</v>
      </c>
      <c r="T108" s="183">
        <f>S108*H108</f>
        <v>0</v>
      </c>
      <c r="AR108" s="16" t="s">
        <v>556</v>
      </c>
      <c r="AT108" s="16" t="s">
        <v>151</v>
      </c>
      <c r="AU108" s="16" t="s">
        <v>82</v>
      </c>
      <c r="AY108" s="16" t="s">
        <v>148</v>
      </c>
      <c r="BE108" s="184">
        <f>IF(N108="základní",J108,0)</f>
        <v>0</v>
      </c>
      <c r="BF108" s="184">
        <f>IF(N108="snížená",J108,0)</f>
        <v>0</v>
      </c>
      <c r="BG108" s="184">
        <f>IF(N108="zákl. přenesená",J108,0)</f>
        <v>0</v>
      </c>
      <c r="BH108" s="184">
        <f>IF(N108="sníž. přenesená",J108,0)</f>
        <v>0</v>
      </c>
      <c r="BI108" s="184">
        <f>IF(N108="nulová",J108,0)</f>
        <v>0</v>
      </c>
      <c r="BJ108" s="16" t="s">
        <v>82</v>
      </c>
      <c r="BK108" s="184">
        <f>ROUND(I108*H108,2)</f>
        <v>0</v>
      </c>
      <c r="BL108" s="16" t="s">
        <v>556</v>
      </c>
      <c r="BM108" s="16" t="s">
        <v>276</v>
      </c>
    </row>
    <row r="109" spans="2:65" s="1" customFormat="1" ht="19.5">
      <c r="B109" s="33"/>
      <c r="C109" s="34"/>
      <c r="D109" s="185" t="s">
        <v>162</v>
      </c>
      <c r="E109" s="34"/>
      <c r="F109" s="186" t="s">
        <v>2413</v>
      </c>
      <c r="G109" s="34"/>
      <c r="H109" s="34"/>
      <c r="I109" s="102"/>
      <c r="J109" s="34"/>
      <c r="K109" s="34"/>
      <c r="L109" s="37"/>
      <c r="M109" s="187"/>
      <c r="N109" s="59"/>
      <c r="O109" s="59"/>
      <c r="P109" s="59"/>
      <c r="Q109" s="59"/>
      <c r="R109" s="59"/>
      <c r="S109" s="59"/>
      <c r="T109" s="60"/>
      <c r="AT109" s="16" t="s">
        <v>162</v>
      </c>
      <c r="AU109" s="16" t="s">
        <v>82</v>
      </c>
    </row>
    <row r="110" spans="2:65" s="1" customFormat="1" ht="16.5" customHeight="1">
      <c r="B110" s="33"/>
      <c r="C110" s="173" t="s">
        <v>220</v>
      </c>
      <c r="D110" s="173" t="s">
        <v>151</v>
      </c>
      <c r="E110" s="174" t="s">
        <v>2414</v>
      </c>
      <c r="F110" s="175" t="s">
        <v>2415</v>
      </c>
      <c r="G110" s="176" t="s">
        <v>1872</v>
      </c>
      <c r="H110" s="177">
        <v>2</v>
      </c>
      <c r="I110" s="178"/>
      <c r="J110" s="179">
        <f>ROUND(I110*H110,2)</f>
        <v>0</v>
      </c>
      <c r="K110" s="175" t="s">
        <v>19</v>
      </c>
      <c r="L110" s="37"/>
      <c r="M110" s="180" t="s">
        <v>19</v>
      </c>
      <c r="N110" s="181" t="s">
        <v>45</v>
      </c>
      <c r="O110" s="59"/>
      <c r="P110" s="182">
        <f>O110*H110</f>
        <v>0</v>
      </c>
      <c r="Q110" s="182">
        <v>0</v>
      </c>
      <c r="R110" s="182">
        <f>Q110*H110</f>
        <v>0</v>
      </c>
      <c r="S110" s="182">
        <v>0</v>
      </c>
      <c r="T110" s="183">
        <f>S110*H110</f>
        <v>0</v>
      </c>
      <c r="AR110" s="16" t="s">
        <v>556</v>
      </c>
      <c r="AT110" s="16" t="s">
        <v>151</v>
      </c>
      <c r="AU110" s="16" t="s">
        <v>82</v>
      </c>
      <c r="AY110" s="16" t="s">
        <v>148</v>
      </c>
      <c r="BE110" s="184">
        <f>IF(N110="základní",J110,0)</f>
        <v>0</v>
      </c>
      <c r="BF110" s="184">
        <f>IF(N110="snížená",J110,0)</f>
        <v>0</v>
      </c>
      <c r="BG110" s="184">
        <f>IF(N110="zákl. přenesená",J110,0)</f>
        <v>0</v>
      </c>
      <c r="BH110" s="184">
        <f>IF(N110="sníž. přenesená",J110,0)</f>
        <v>0</v>
      </c>
      <c r="BI110" s="184">
        <f>IF(N110="nulová",J110,0)</f>
        <v>0</v>
      </c>
      <c r="BJ110" s="16" t="s">
        <v>82</v>
      </c>
      <c r="BK110" s="184">
        <f>ROUND(I110*H110,2)</f>
        <v>0</v>
      </c>
      <c r="BL110" s="16" t="s">
        <v>556</v>
      </c>
      <c r="BM110" s="16" t="s">
        <v>317</v>
      </c>
    </row>
    <row r="111" spans="2:65" s="1" customFormat="1" ht="19.5">
      <c r="B111" s="33"/>
      <c r="C111" s="34"/>
      <c r="D111" s="185" t="s">
        <v>162</v>
      </c>
      <c r="E111" s="34"/>
      <c r="F111" s="186" t="s">
        <v>2416</v>
      </c>
      <c r="G111" s="34"/>
      <c r="H111" s="34"/>
      <c r="I111" s="102"/>
      <c r="J111" s="34"/>
      <c r="K111" s="34"/>
      <c r="L111" s="37"/>
      <c r="M111" s="187"/>
      <c r="N111" s="59"/>
      <c r="O111" s="59"/>
      <c r="P111" s="59"/>
      <c r="Q111" s="59"/>
      <c r="R111" s="59"/>
      <c r="S111" s="59"/>
      <c r="T111" s="60"/>
      <c r="AT111" s="16" t="s">
        <v>162</v>
      </c>
      <c r="AU111" s="16" t="s">
        <v>82</v>
      </c>
    </row>
    <row r="112" spans="2:65" s="1" customFormat="1" ht="16.5" customHeight="1">
      <c r="B112" s="33"/>
      <c r="C112" s="173" t="s">
        <v>225</v>
      </c>
      <c r="D112" s="173" t="s">
        <v>151</v>
      </c>
      <c r="E112" s="174" t="s">
        <v>2417</v>
      </c>
      <c r="F112" s="175" t="s">
        <v>2418</v>
      </c>
      <c r="G112" s="176" t="s">
        <v>399</v>
      </c>
      <c r="H112" s="177">
        <v>1</v>
      </c>
      <c r="I112" s="178"/>
      <c r="J112" s="179">
        <f>ROUND(I112*H112,2)</f>
        <v>0</v>
      </c>
      <c r="K112" s="175" t="s">
        <v>19</v>
      </c>
      <c r="L112" s="37"/>
      <c r="M112" s="180" t="s">
        <v>19</v>
      </c>
      <c r="N112" s="181" t="s">
        <v>45</v>
      </c>
      <c r="O112" s="59"/>
      <c r="P112" s="182">
        <f>O112*H112</f>
        <v>0</v>
      </c>
      <c r="Q112" s="182">
        <v>0</v>
      </c>
      <c r="R112" s="182">
        <f>Q112*H112</f>
        <v>0</v>
      </c>
      <c r="S112" s="182">
        <v>0</v>
      </c>
      <c r="T112" s="183">
        <f>S112*H112</f>
        <v>0</v>
      </c>
      <c r="AR112" s="16" t="s">
        <v>556</v>
      </c>
      <c r="AT112" s="16" t="s">
        <v>151</v>
      </c>
      <c r="AU112" s="16" t="s">
        <v>82</v>
      </c>
      <c r="AY112" s="16" t="s">
        <v>148</v>
      </c>
      <c r="BE112" s="184">
        <f>IF(N112="základní",J112,0)</f>
        <v>0</v>
      </c>
      <c r="BF112" s="184">
        <f>IF(N112="snížená",J112,0)</f>
        <v>0</v>
      </c>
      <c r="BG112" s="184">
        <f>IF(N112="zákl. přenesená",J112,0)</f>
        <v>0</v>
      </c>
      <c r="BH112" s="184">
        <f>IF(N112="sníž. přenesená",J112,0)</f>
        <v>0</v>
      </c>
      <c r="BI112" s="184">
        <f>IF(N112="nulová",J112,0)</f>
        <v>0</v>
      </c>
      <c r="BJ112" s="16" t="s">
        <v>82</v>
      </c>
      <c r="BK112" s="184">
        <f>ROUND(I112*H112,2)</f>
        <v>0</v>
      </c>
      <c r="BL112" s="16" t="s">
        <v>556</v>
      </c>
      <c r="BM112" s="16" t="s">
        <v>330</v>
      </c>
    </row>
    <row r="113" spans="2:65" s="1" customFormat="1" ht="19.5">
      <c r="B113" s="33"/>
      <c r="C113" s="34"/>
      <c r="D113" s="185" t="s">
        <v>162</v>
      </c>
      <c r="E113" s="34"/>
      <c r="F113" s="186" t="s">
        <v>2419</v>
      </c>
      <c r="G113" s="34"/>
      <c r="H113" s="34"/>
      <c r="I113" s="102"/>
      <c r="J113" s="34"/>
      <c r="K113" s="34"/>
      <c r="L113" s="37"/>
      <c r="M113" s="187"/>
      <c r="N113" s="59"/>
      <c r="O113" s="59"/>
      <c r="P113" s="59"/>
      <c r="Q113" s="59"/>
      <c r="R113" s="59"/>
      <c r="S113" s="59"/>
      <c r="T113" s="60"/>
      <c r="AT113" s="16" t="s">
        <v>162</v>
      </c>
      <c r="AU113" s="16" t="s">
        <v>82</v>
      </c>
    </row>
    <row r="114" spans="2:65" s="1" customFormat="1" ht="16.5" customHeight="1">
      <c r="B114" s="33"/>
      <c r="C114" s="173" t="s">
        <v>232</v>
      </c>
      <c r="D114" s="173" t="s">
        <v>151</v>
      </c>
      <c r="E114" s="174" t="s">
        <v>2420</v>
      </c>
      <c r="F114" s="175" t="s">
        <v>2409</v>
      </c>
      <c r="G114" s="176" t="s">
        <v>399</v>
      </c>
      <c r="H114" s="177">
        <v>2</v>
      </c>
      <c r="I114" s="178"/>
      <c r="J114" s="179">
        <f>ROUND(I114*H114,2)</f>
        <v>0</v>
      </c>
      <c r="K114" s="175" t="s">
        <v>19</v>
      </c>
      <c r="L114" s="37"/>
      <c r="M114" s="180" t="s">
        <v>19</v>
      </c>
      <c r="N114" s="181" t="s">
        <v>45</v>
      </c>
      <c r="O114" s="59"/>
      <c r="P114" s="182">
        <f>O114*H114</f>
        <v>0</v>
      </c>
      <c r="Q114" s="182">
        <v>0</v>
      </c>
      <c r="R114" s="182">
        <f>Q114*H114</f>
        <v>0</v>
      </c>
      <c r="S114" s="182">
        <v>0</v>
      </c>
      <c r="T114" s="183">
        <f>S114*H114</f>
        <v>0</v>
      </c>
      <c r="AR114" s="16" t="s">
        <v>556</v>
      </c>
      <c r="AT114" s="16" t="s">
        <v>151</v>
      </c>
      <c r="AU114" s="16" t="s">
        <v>82</v>
      </c>
      <c r="AY114" s="16" t="s">
        <v>148</v>
      </c>
      <c r="BE114" s="184">
        <f>IF(N114="základní",J114,0)</f>
        <v>0</v>
      </c>
      <c r="BF114" s="184">
        <f>IF(N114="snížená",J114,0)</f>
        <v>0</v>
      </c>
      <c r="BG114" s="184">
        <f>IF(N114="zákl. přenesená",J114,0)</f>
        <v>0</v>
      </c>
      <c r="BH114" s="184">
        <f>IF(N114="sníž. přenesená",J114,0)</f>
        <v>0</v>
      </c>
      <c r="BI114" s="184">
        <f>IF(N114="nulová",J114,0)</f>
        <v>0</v>
      </c>
      <c r="BJ114" s="16" t="s">
        <v>82</v>
      </c>
      <c r="BK114" s="184">
        <f>ROUND(I114*H114,2)</f>
        <v>0</v>
      </c>
      <c r="BL114" s="16" t="s">
        <v>556</v>
      </c>
      <c r="BM114" s="16" t="s">
        <v>345</v>
      </c>
    </row>
    <row r="115" spans="2:65" s="1" customFormat="1" ht="19.5">
      <c r="B115" s="33"/>
      <c r="C115" s="34"/>
      <c r="D115" s="185" t="s">
        <v>162</v>
      </c>
      <c r="E115" s="34"/>
      <c r="F115" s="186" t="s">
        <v>2421</v>
      </c>
      <c r="G115" s="34"/>
      <c r="H115" s="34"/>
      <c r="I115" s="102"/>
      <c r="J115" s="34"/>
      <c r="K115" s="34"/>
      <c r="L115" s="37"/>
      <c r="M115" s="187"/>
      <c r="N115" s="59"/>
      <c r="O115" s="59"/>
      <c r="P115" s="59"/>
      <c r="Q115" s="59"/>
      <c r="R115" s="59"/>
      <c r="S115" s="59"/>
      <c r="T115" s="60"/>
      <c r="AT115" s="16" t="s">
        <v>162</v>
      </c>
      <c r="AU115" s="16" t="s">
        <v>82</v>
      </c>
    </row>
    <row r="116" spans="2:65" s="1" customFormat="1" ht="16.5" customHeight="1">
      <c r="B116" s="33"/>
      <c r="C116" s="173" t="s">
        <v>236</v>
      </c>
      <c r="D116" s="173" t="s">
        <v>151</v>
      </c>
      <c r="E116" s="174" t="s">
        <v>2422</v>
      </c>
      <c r="F116" s="175" t="s">
        <v>2423</v>
      </c>
      <c r="G116" s="176" t="s">
        <v>1872</v>
      </c>
      <c r="H116" s="177">
        <v>1</v>
      </c>
      <c r="I116" s="178"/>
      <c r="J116" s="179">
        <f>ROUND(I116*H116,2)</f>
        <v>0</v>
      </c>
      <c r="K116" s="175" t="s">
        <v>19</v>
      </c>
      <c r="L116" s="37"/>
      <c r="M116" s="180" t="s">
        <v>19</v>
      </c>
      <c r="N116" s="181" t="s">
        <v>45</v>
      </c>
      <c r="O116" s="59"/>
      <c r="P116" s="182">
        <f>O116*H116</f>
        <v>0</v>
      </c>
      <c r="Q116" s="182">
        <v>0</v>
      </c>
      <c r="R116" s="182">
        <f>Q116*H116</f>
        <v>0</v>
      </c>
      <c r="S116" s="182">
        <v>0</v>
      </c>
      <c r="T116" s="183">
        <f>S116*H116</f>
        <v>0</v>
      </c>
      <c r="AR116" s="16" t="s">
        <v>556</v>
      </c>
      <c r="AT116" s="16" t="s">
        <v>151</v>
      </c>
      <c r="AU116" s="16" t="s">
        <v>82</v>
      </c>
      <c r="AY116" s="16" t="s">
        <v>148</v>
      </c>
      <c r="BE116" s="184">
        <f>IF(N116="základní",J116,0)</f>
        <v>0</v>
      </c>
      <c r="BF116" s="184">
        <f>IF(N116="snížená",J116,0)</f>
        <v>0</v>
      </c>
      <c r="BG116" s="184">
        <f>IF(N116="zákl. přenesená",J116,0)</f>
        <v>0</v>
      </c>
      <c r="BH116" s="184">
        <f>IF(N116="sníž. přenesená",J116,0)</f>
        <v>0</v>
      </c>
      <c r="BI116" s="184">
        <f>IF(N116="nulová",J116,0)</f>
        <v>0</v>
      </c>
      <c r="BJ116" s="16" t="s">
        <v>82</v>
      </c>
      <c r="BK116" s="184">
        <f>ROUND(I116*H116,2)</f>
        <v>0</v>
      </c>
      <c r="BL116" s="16" t="s">
        <v>556</v>
      </c>
      <c r="BM116" s="16" t="s">
        <v>357</v>
      </c>
    </row>
    <row r="117" spans="2:65" s="1" customFormat="1" ht="19.5">
      <c r="B117" s="33"/>
      <c r="C117" s="34"/>
      <c r="D117" s="185" t="s">
        <v>162</v>
      </c>
      <c r="E117" s="34"/>
      <c r="F117" s="186" t="s">
        <v>2424</v>
      </c>
      <c r="G117" s="34"/>
      <c r="H117" s="34"/>
      <c r="I117" s="102"/>
      <c r="J117" s="34"/>
      <c r="K117" s="34"/>
      <c r="L117" s="37"/>
      <c r="M117" s="187"/>
      <c r="N117" s="59"/>
      <c r="O117" s="59"/>
      <c r="P117" s="59"/>
      <c r="Q117" s="59"/>
      <c r="R117" s="59"/>
      <c r="S117" s="59"/>
      <c r="T117" s="60"/>
      <c r="AT117" s="16" t="s">
        <v>162</v>
      </c>
      <c r="AU117" s="16" t="s">
        <v>82</v>
      </c>
    </row>
    <row r="118" spans="2:65" s="1" customFormat="1" ht="16.5" customHeight="1">
      <c r="B118" s="33"/>
      <c r="C118" s="173" t="s">
        <v>8</v>
      </c>
      <c r="D118" s="173" t="s">
        <v>151</v>
      </c>
      <c r="E118" s="174" t="s">
        <v>2425</v>
      </c>
      <c r="F118" s="175" t="s">
        <v>2426</v>
      </c>
      <c r="G118" s="176" t="s">
        <v>399</v>
      </c>
      <c r="H118" s="177">
        <v>2</v>
      </c>
      <c r="I118" s="178"/>
      <c r="J118" s="179">
        <f>ROUND(I118*H118,2)</f>
        <v>0</v>
      </c>
      <c r="K118" s="175" t="s">
        <v>19</v>
      </c>
      <c r="L118" s="37"/>
      <c r="M118" s="180" t="s">
        <v>19</v>
      </c>
      <c r="N118" s="181" t="s">
        <v>45</v>
      </c>
      <c r="O118" s="59"/>
      <c r="P118" s="182">
        <f>O118*H118</f>
        <v>0</v>
      </c>
      <c r="Q118" s="182">
        <v>0</v>
      </c>
      <c r="R118" s="182">
        <f>Q118*H118</f>
        <v>0</v>
      </c>
      <c r="S118" s="182">
        <v>0</v>
      </c>
      <c r="T118" s="183">
        <f>S118*H118</f>
        <v>0</v>
      </c>
      <c r="AR118" s="16" t="s">
        <v>556</v>
      </c>
      <c r="AT118" s="16" t="s">
        <v>151</v>
      </c>
      <c r="AU118" s="16" t="s">
        <v>82</v>
      </c>
      <c r="AY118" s="16" t="s">
        <v>148</v>
      </c>
      <c r="BE118" s="184">
        <f>IF(N118="základní",J118,0)</f>
        <v>0</v>
      </c>
      <c r="BF118" s="184">
        <f>IF(N118="snížená",J118,0)</f>
        <v>0</v>
      </c>
      <c r="BG118" s="184">
        <f>IF(N118="zákl. přenesená",J118,0)</f>
        <v>0</v>
      </c>
      <c r="BH118" s="184">
        <f>IF(N118="sníž. přenesená",J118,0)</f>
        <v>0</v>
      </c>
      <c r="BI118" s="184">
        <f>IF(N118="nulová",J118,0)</f>
        <v>0</v>
      </c>
      <c r="BJ118" s="16" t="s">
        <v>82</v>
      </c>
      <c r="BK118" s="184">
        <f>ROUND(I118*H118,2)</f>
        <v>0</v>
      </c>
      <c r="BL118" s="16" t="s">
        <v>556</v>
      </c>
      <c r="BM118" s="16" t="s">
        <v>366</v>
      </c>
    </row>
    <row r="119" spans="2:65" s="1" customFormat="1" ht="19.5">
      <c r="B119" s="33"/>
      <c r="C119" s="34"/>
      <c r="D119" s="185" t="s">
        <v>162</v>
      </c>
      <c r="E119" s="34"/>
      <c r="F119" s="186" t="s">
        <v>2427</v>
      </c>
      <c r="G119" s="34"/>
      <c r="H119" s="34"/>
      <c r="I119" s="102"/>
      <c r="J119" s="34"/>
      <c r="K119" s="34"/>
      <c r="L119" s="37"/>
      <c r="M119" s="187"/>
      <c r="N119" s="59"/>
      <c r="O119" s="59"/>
      <c r="P119" s="59"/>
      <c r="Q119" s="59"/>
      <c r="R119" s="59"/>
      <c r="S119" s="59"/>
      <c r="T119" s="60"/>
      <c r="AT119" s="16" t="s">
        <v>162</v>
      </c>
      <c r="AU119" s="16" t="s">
        <v>82</v>
      </c>
    </row>
    <row r="120" spans="2:65" s="1" customFormat="1" ht="16.5" customHeight="1">
      <c r="B120" s="33"/>
      <c r="C120" s="173" t="s">
        <v>247</v>
      </c>
      <c r="D120" s="173" t="s">
        <v>151</v>
      </c>
      <c r="E120" s="174" t="s">
        <v>2428</v>
      </c>
      <c r="F120" s="175" t="s">
        <v>2418</v>
      </c>
      <c r="G120" s="176" t="s">
        <v>399</v>
      </c>
      <c r="H120" s="177">
        <v>1</v>
      </c>
      <c r="I120" s="178"/>
      <c r="J120" s="179">
        <f>ROUND(I120*H120,2)</f>
        <v>0</v>
      </c>
      <c r="K120" s="175" t="s">
        <v>19</v>
      </c>
      <c r="L120" s="37"/>
      <c r="M120" s="180" t="s">
        <v>19</v>
      </c>
      <c r="N120" s="181" t="s">
        <v>45</v>
      </c>
      <c r="O120" s="59"/>
      <c r="P120" s="182">
        <f>O120*H120</f>
        <v>0</v>
      </c>
      <c r="Q120" s="182">
        <v>0</v>
      </c>
      <c r="R120" s="182">
        <f>Q120*H120</f>
        <v>0</v>
      </c>
      <c r="S120" s="182">
        <v>0</v>
      </c>
      <c r="T120" s="183">
        <f>S120*H120</f>
        <v>0</v>
      </c>
      <c r="AR120" s="16" t="s">
        <v>556</v>
      </c>
      <c r="AT120" s="16" t="s">
        <v>151</v>
      </c>
      <c r="AU120" s="16" t="s">
        <v>82</v>
      </c>
      <c r="AY120" s="16" t="s">
        <v>148</v>
      </c>
      <c r="BE120" s="184">
        <f>IF(N120="základní",J120,0)</f>
        <v>0</v>
      </c>
      <c r="BF120" s="184">
        <f>IF(N120="snížená",J120,0)</f>
        <v>0</v>
      </c>
      <c r="BG120" s="184">
        <f>IF(N120="zákl. přenesená",J120,0)</f>
        <v>0</v>
      </c>
      <c r="BH120" s="184">
        <f>IF(N120="sníž. přenesená",J120,0)</f>
        <v>0</v>
      </c>
      <c r="BI120" s="184">
        <f>IF(N120="nulová",J120,0)</f>
        <v>0</v>
      </c>
      <c r="BJ120" s="16" t="s">
        <v>82</v>
      </c>
      <c r="BK120" s="184">
        <f>ROUND(I120*H120,2)</f>
        <v>0</v>
      </c>
      <c r="BL120" s="16" t="s">
        <v>556</v>
      </c>
      <c r="BM120" s="16" t="s">
        <v>382</v>
      </c>
    </row>
    <row r="121" spans="2:65" s="1" customFormat="1" ht="19.5">
      <c r="B121" s="33"/>
      <c r="C121" s="34"/>
      <c r="D121" s="185" t="s">
        <v>162</v>
      </c>
      <c r="E121" s="34"/>
      <c r="F121" s="186" t="s">
        <v>2429</v>
      </c>
      <c r="G121" s="34"/>
      <c r="H121" s="34"/>
      <c r="I121" s="102"/>
      <c r="J121" s="34"/>
      <c r="K121" s="34"/>
      <c r="L121" s="37"/>
      <c r="M121" s="187"/>
      <c r="N121" s="59"/>
      <c r="O121" s="59"/>
      <c r="P121" s="59"/>
      <c r="Q121" s="59"/>
      <c r="R121" s="59"/>
      <c r="S121" s="59"/>
      <c r="T121" s="60"/>
      <c r="AT121" s="16" t="s">
        <v>162</v>
      </c>
      <c r="AU121" s="16" t="s">
        <v>82</v>
      </c>
    </row>
    <row r="122" spans="2:65" s="1" customFormat="1" ht="16.5" customHeight="1">
      <c r="B122" s="33"/>
      <c r="C122" s="173" t="s">
        <v>254</v>
      </c>
      <c r="D122" s="173" t="s">
        <v>151</v>
      </c>
      <c r="E122" s="174" t="s">
        <v>2430</v>
      </c>
      <c r="F122" s="175" t="s">
        <v>2409</v>
      </c>
      <c r="G122" s="176" t="s">
        <v>399</v>
      </c>
      <c r="H122" s="177">
        <v>2</v>
      </c>
      <c r="I122" s="178"/>
      <c r="J122" s="179">
        <f>ROUND(I122*H122,2)</f>
        <v>0</v>
      </c>
      <c r="K122" s="175" t="s">
        <v>19</v>
      </c>
      <c r="L122" s="37"/>
      <c r="M122" s="180" t="s">
        <v>19</v>
      </c>
      <c r="N122" s="181" t="s">
        <v>45</v>
      </c>
      <c r="O122" s="59"/>
      <c r="P122" s="182">
        <f>O122*H122</f>
        <v>0</v>
      </c>
      <c r="Q122" s="182">
        <v>0</v>
      </c>
      <c r="R122" s="182">
        <f>Q122*H122</f>
        <v>0</v>
      </c>
      <c r="S122" s="182">
        <v>0</v>
      </c>
      <c r="T122" s="183">
        <f>S122*H122</f>
        <v>0</v>
      </c>
      <c r="AR122" s="16" t="s">
        <v>556</v>
      </c>
      <c r="AT122" s="16" t="s">
        <v>151</v>
      </c>
      <c r="AU122" s="16" t="s">
        <v>82</v>
      </c>
      <c r="AY122" s="16" t="s">
        <v>148</v>
      </c>
      <c r="BE122" s="184">
        <f>IF(N122="základní",J122,0)</f>
        <v>0</v>
      </c>
      <c r="BF122" s="184">
        <f>IF(N122="snížená",J122,0)</f>
        <v>0</v>
      </c>
      <c r="BG122" s="184">
        <f>IF(N122="zákl. přenesená",J122,0)</f>
        <v>0</v>
      </c>
      <c r="BH122" s="184">
        <f>IF(N122="sníž. přenesená",J122,0)</f>
        <v>0</v>
      </c>
      <c r="BI122" s="184">
        <f>IF(N122="nulová",J122,0)</f>
        <v>0</v>
      </c>
      <c r="BJ122" s="16" t="s">
        <v>82</v>
      </c>
      <c r="BK122" s="184">
        <f>ROUND(I122*H122,2)</f>
        <v>0</v>
      </c>
      <c r="BL122" s="16" t="s">
        <v>556</v>
      </c>
      <c r="BM122" s="16" t="s">
        <v>392</v>
      </c>
    </row>
    <row r="123" spans="2:65" s="1" customFormat="1" ht="19.5">
      <c r="B123" s="33"/>
      <c r="C123" s="34"/>
      <c r="D123" s="185" t="s">
        <v>162</v>
      </c>
      <c r="E123" s="34"/>
      <c r="F123" s="186" t="s">
        <v>2431</v>
      </c>
      <c r="G123" s="34"/>
      <c r="H123" s="34"/>
      <c r="I123" s="102"/>
      <c r="J123" s="34"/>
      <c r="K123" s="34"/>
      <c r="L123" s="37"/>
      <c r="M123" s="187"/>
      <c r="N123" s="59"/>
      <c r="O123" s="59"/>
      <c r="P123" s="59"/>
      <c r="Q123" s="59"/>
      <c r="R123" s="59"/>
      <c r="S123" s="59"/>
      <c r="T123" s="60"/>
      <c r="AT123" s="16" t="s">
        <v>162</v>
      </c>
      <c r="AU123" s="16" t="s">
        <v>82</v>
      </c>
    </row>
    <row r="124" spans="2:65" s="1" customFormat="1" ht="16.5" customHeight="1">
      <c r="B124" s="33"/>
      <c r="C124" s="173" t="s">
        <v>259</v>
      </c>
      <c r="D124" s="173" t="s">
        <v>151</v>
      </c>
      <c r="E124" s="174" t="s">
        <v>2432</v>
      </c>
      <c r="F124" s="175" t="s">
        <v>2423</v>
      </c>
      <c r="G124" s="176" t="s">
        <v>1872</v>
      </c>
      <c r="H124" s="177">
        <v>3</v>
      </c>
      <c r="I124" s="178"/>
      <c r="J124" s="179">
        <f>ROUND(I124*H124,2)</f>
        <v>0</v>
      </c>
      <c r="K124" s="175" t="s">
        <v>19</v>
      </c>
      <c r="L124" s="37"/>
      <c r="M124" s="180" t="s">
        <v>19</v>
      </c>
      <c r="N124" s="181" t="s">
        <v>45</v>
      </c>
      <c r="O124" s="59"/>
      <c r="P124" s="182">
        <f>O124*H124</f>
        <v>0</v>
      </c>
      <c r="Q124" s="182">
        <v>0</v>
      </c>
      <c r="R124" s="182">
        <f>Q124*H124</f>
        <v>0</v>
      </c>
      <c r="S124" s="182">
        <v>0</v>
      </c>
      <c r="T124" s="183">
        <f>S124*H124</f>
        <v>0</v>
      </c>
      <c r="AR124" s="16" t="s">
        <v>556</v>
      </c>
      <c r="AT124" s="16" t="s">
        <v>151</v>
      </c>
      <c r="AU124" s="16" t="s">
        <v>82</v>
      </c>
      <c r="AY124" s="16" t="s">
        <v>148</v>
      </c>
      <c r="BE124" s="184">
        <f>IF(N124="základní",J124,0)</f>
        <v>0</v>
      </c>
      <c r="BF124" s="184">
        <f>IF(N124="snížená",J124,0)</f>
        <v>0</v>
      </c>
      <c r="BG124" s="184">
        <f>IF(N124="zákl. přenesená",J124,0)</f>
        <v>0</v>
      </c>
      <c r="BH124" s="184">
        <f>IF(N124="sníž. přenesená",J124,0)</f>
        <v>0</v>
      </c>
      <c r="BI124" s="184">
        <f>IF(N124="nulová",J124,0)</f>
        <v>0</v>
      </c>
      <c r="BJ124" s="16" t="s">
        <v>82</v>
      </c>
      <c r="BK124" s="184">
        <f>ROUND(I124*H124,2)</f>
        <v>0</v>
      </c>
      <c r="BL124" s="16" t="s">
        <v>556</v>
      </c>
      <c r="BM124" s="16" t="s">
        <v>401</v>
      </c>
    </row>
    <row r="125" spans="2:65" s="1" customFormat="1" ht="19.5">
      <c r="B125" s="33"/>
      <c r="C125" s="34"/>
      <c r="D125" s="185" t="s">
        <v>162</v>
      </c>
      <c r="E125" s="34"/>
      <c r="F125" s="186" t="s">
        <v>2433</v>
      </c>
      <c r="G125" s="34"/>
      <c r="H125" s="34"/>
      <c r="I125" s="102"/>
      <c r="J125" s="34"/>
      <c r="K125" s="34"/>
      <c r="L125" s="37"/>
      <c r="M125" s="187"/>
      <c r="N125" s="59"/>
      <c r="O125" s="59"/>
      <c r="P125" s="59"/>
      <c r="Q125" s="59"/>
      <c r="R125" s="59"/>
      <c r="S125" s="59"/>
      <c r="T125" s="60"/>
      <c r="AT125" s="16" t="s">
        <v>162</v>
      </c>
      <c r="AU125" s="16" t="s">
        <v>82</v>
      </c>
    </row>
    <row r="126" spans="2:65" s="1" customFormat="1" ht="16.5" customHeight="1">
      <c r="B126" s="33"/>
      <c r="C126" s="173" t="s">
        <v>266</v>
      </c>
      <c r="D126" s="173" t="s">
        <v>151</v>
      </c>
      <c r="E126" s="174" t="s">
        <v>2434</v>
      </c>
      <c r="F126" s="175" t="s">
        <v>2393</v>
      </c>
      <c r="G126" s="176" t="s">
        <v>399</v>
      </c>
      <c r="H126" s="177">
        <v>4</v>
      </c>
      <c r="I126" s="178"/>
      <c r="J126" s="179">
        <f>ROUND(I126*H126,2)</f>
        <v>0</v>
      </c>
      <c r="K126" s="175" t="s">
        <v>19</v>
      </c>
      <c r="L126" s="37"/>
      <c r="M126" s="180" t="s">
        <v>19</v>
      </c>
      <c r="N126" s="181" t="s">
        <v>45</v>
      </c>
      <c r="O126" s="59"/>
      <c r="P126" s="182">
        <f>O126*H126</f>
        <v>0</v>
      </c>
      <c r="Q126" s="182">
        <v>0</v>
      </c>
      <c r="R126" s="182">
        <f>Q126*H126</f>
        <v>0</v>
      </c>
      <c r="S126" s="182">
        <v>0</v>
      </c>
      <c r="T126" s="183">
        <f>S126*H126</f>
        <v>0</v>
      </c>
      <c r="AR126" s="16" t="s">
        <v>556</v>
      </c>
      <c r="AT126" s="16" t="s">
        <v>151</v>
      </c>
      <c r="AU126" s="16" t="s">
        <v>82</v>
      </c>
      <c r="AY126" s="16" t="s">
        <v>148</v>
      </c>
      <c r="BE126" s="184">
        <f>IF(N126="základní",J126,0)</f>
        <v>0</v>
      </c>
      <c r="BF126" s="184">
        <f>IF(N126="snížená",J126,0)</f>
        <v>0</v>
      </c>
      <c r="BG126" s="184">
        <f>IF(N126="zákl. přenesená",J126,0)</f>
        <v>0</v>
      </c>
      <c r="BH126" s="184">
        <f>IF(N126="sníž. přenesená",J126,0)</f>
        <v>0</v>
      </c>
      <c r="BI126" s="184">
        <f>IF(N126="nulová",J126,0)</f>
        <v>0</v>
      </c>
      <c r="BJ126" s="16" t="s">
        <v>82</v>
      </c>
      <c r="BK126" s="184">
        <f>ROUND(I126*H126,2)</f>
        <v>0</v>
      </c>
      <c r="BL126" s="16" t="s">
        <v>556</v>
      </c>
      <c r="BM126" s="16" t="s">
        <v>410</v>
      </c>
    </row>
    <row r="127" spans="2:65" s="1" customFormat="1" ht="19.5">
      <c r="B127" s="33"/>
      <c r="C127" s="34"/>
      <c r="D127" s="185" t="s">
        <v>162</v>
      </c>
      <c r="E127" s="34"/>
      <c r="F127" s="186" t="s">
        <v>2435</v>
      </c>
      <c r="G127" s="34"/>
      <c r="H127" s="34"/>
      <c r="I127" s="102"/>
      <c r="J127" s="34"/>
      <c r="K127" s="34"/>
      <c r="L127" s="37"/>
      <c r="M127" s="187"/>
      <c r="N127" s="59"/>
      <c r="O127" s="59"/>
      <c r="P127" s="59"/>
      <c r="Q127" s="59"/>
      <c r="R127" s="59"/>
      <c r="S127" s="59"/>
      <c r="T127" s="60"/>
      <c r="AT127" s="16" t="s">
        <v>162</v>
      </c>
      <c r="AU127" s="16" t="s">
        <v>82</v>
      </c>
    </row>
    <row r="128" spans="2:65" s="1" customFormat="1" ht="16.5" customHeight="1">
      <c r="B128" s="33"/>
      <c r="C128" s="173" t="s">
        <v>276</v>
      </c>
      <c r="D128" s="173" t="s">
        <v>151</v>
      </c>
      <c r="E128" s="174" t="s">
        <v>2436</v>
      </c>
      <c r="F128" s="175" t="s">
        <v>2426</v>
      </c>
      <c r="G128" s="176" t="s">
        <v>399</v>
      </c>
      <c r="H128" s="177">
        <v>3</v>
      </c>
      <c r="I128" s="178"/>
      <c r="J128" s="179">
        <f>ROUND(I128*H128,2)</f>
        <v>0</v>
      </c>
      <c r="K128" s="175" t="s">
        <v>19</v>
      </c>
      <c r="L128" s="37"/>
      <c r="M128" s="180" t="s">
        <v>19</v>
      </c>
      <c r="N128" s="181" t="s">
        <v>45</v>
      </c>
      <c r="O128" s="59"/>
      <c r="P128" s="182">
        <f>O128*H128</f>
        <v>0</v>
      </c>
      <c r="Q128" s="182">
        <v>0</v>
      </c>
      <c r="R128" s="182">
        <f>Q128*H128</f>
        <v>0</v>
      </c>
      <c r="S128" s="182">
        <v>0</v>
      </c>
      <c r="T128" s="183">
        <f>S128*H128</f>
        <v>0</v>
      </c>
      <c r="AR128" s="16" t="s">
        <v>556</v>
      </c>
      <c r="AT128" s="16" t="s">
        <v>151</v>
      </c>
      <c r="AU128" s="16" t="s">
        <v>82</v>
      </c>
      <c r="AY128" s="16" t="s">
        <v>148</v>
      </c>
      <c r="BE128" s="184">
        <f>IF(N128="základní",J128,0)</f>
        <v>0</v>
      </c>
      <c r="BF128" s="184">
        <f>IF(N128="snížená",J128,0)</f>
        <v>0</v>
      </c>
      <c r="BG128" s="184">
        <f>IF(N128="zákl. přenesená",J128,0)</f>
        <v>0</v>
      </c>
      <c r="BH128" s="184">
        <f>IF(N128="sníž. přenesená",J128,0)</f>
        <v>0</v>
      </c>
      <c r="BI128" s="184">
        <f>IF(N128="nulová",J128,0)</f>
        <v>0</v>
      </c>
      <c r="BJ128" s="16" t="s">
        <v>82</v>
      </c>
      <c r="BK128" s="184">
        <f>ROUND(I128*H128,2)</f>
        <v>0</v>
      </c>
      <c r="BL128" s="16" t="s">
        <v>556</v>
      </c>
      <c r="BM128" s="16" t="s">
        <v>419</v>
      </c>
    </row>
    <row r="129" spans="2:65" s="1" customFormat="1" ht="19.5">
      <c r="B129" s="33"/>
      <c r="C129" s="34"/>
      <c r="D129" s="185" t="s">
        <v>162</v>
      </c>
      <c r="E129" s="34"/>
      <c r="F129" s="186" t="s">
        <v>2437</v>
      </c>
      <c r="G129" s="34"/>
      <c r="H129" s="34"/>
      <c r="I129" s="102"/>
      <c r="J129" s="34"/>
      <c r="K129" s="34"/>
      <c r="L129" s="37"/>
      <c r="M129" s="187"/>
      <c r="N129" s="59"/>
      <c r="O129" s="59"/>
      <c r="P129" s="59"/>
      <c r="Q129" s="59"/>
      <c r="R129" s="59"/>
      <c r="S129" s="59"/>
      <c r="T129" s="60"/>
      <c r="AT129" s="16" t="s">
        <v>162</v>
      </c>
      <c r="AU129" s="16" t="s">
        <v>82</v>
      </c>
    </row>
    <row r="130" spans="2:65" s="1" customFormat="1" ht="16.5" customHeight="1">
      <c r="B130" s="33"/>
      <c r="C130" s="173" t="s">
        <v>7</v>
      </c>
      <c r="D130" s="173" t="s">
        <v>151</v>
      </c>
      <c r="E130" s="174" t="s">
        <v>2438</v>
      </c>
      <c r="F130" s="175" t="s">
        <v>2418</v>
      </c>
      <c r="G130" s="176" t="s">
        <v>399</v>
      </c>
      <c r="H130" s="177">
        <v>3</v>
      </c>
      <c r="I130" s="178"/>
      <c r="J130" s="179">
        <f>ROUND(I130*H130,2)</f>
        <v>0</v>
      </c>
      <c r="K130" s="175" t="s">
        <v>19</v>
      </c>
      <c r="L130" s="37"/>
      <c r="M130" s="180" t="s">
        <v>19</v>
      </c>
      <c r="N130" s="181" t="s">
        <v>45</v>
      </c>
      <c r="O130" s="59"/>
      <c r="P130" s="182">
        <f>O130*H130</f>
        <v>0</v>
      </c>
      <c r="Q130" s="182">
        <v>0</v>
      </c>
      <c r="R130" s="182">
        <f>Q130*H130</f>
        <v>0</v>
      </c>
      <c r="S130" s="182">
        <v>0</v>
      </c>
      <c r="T130" s="183">
        <f>S130*H130</f>
        <v>0</v>
      </c>
      <c r="AR130" s="16" t="s">
        <v>556</v>
      </c>
      <c r="AT130" s="16" t="s">
        <v>151</v>
      </c>
      <c r="AU130" s="16" t="s">
        <v>82</v>
      </c>
      <c r="AY130" s="16" t="s">
        <v>148</v>
      </c>
      <c r="BE130" s="184">
        <f>IF(N130="základní",J130,0)</f>
        <v>0</v>
      </c>
      <c r="BF130" s="184">
        <f>IF(N130="snížená",J130,0)</f>
        <v>0</v>
      </c>
      <c r="BG130" s="184">
        <f>IF(N130="zákl. přenesená",J130,0)</f>
        <v>0</v>
      </c>
      <c r="BH130" s="184">
        <f>IF(N130="sníž. přenesená",J130,0)</f>
        <v>0</v>
      </c>
      <c r="BI130" s="184">
        <f>IF(N130="nulová",J130,0)</f>
        <v>0</v>
      </c>
      <c r="BJ130" s="16" t="s">
        <v>82</v>
      </c>
      <c r="BK130" s="184">
        <f>ROUND(I130*H130,2)</f>
        <v>0</v>
      </c>
      <c r="BL130" s="16" t="s">
        <v>556</v>
      </c>
      <c r="BM130" s="16" t="s">
        <v>429</v>
      </c>
    </row>
    <row r="131" spans="2:65" s="1" customFormat="1" ht="19.5">
      <c r="B131" s="33"/>
      <c r="C131" s="34"/>
      <c r="D131" s="185" t="s">
        <v>162</v>
      </c>
      <c r="E131" s="34"/>
      <c r="F131" s="186" t="s">
        <v>2439</v>
      </c>
      <c r="G131" s="34"/>
      <c r="H131" s="34"/>
      <c r="I131" s="102"/>
      <c r="J131" s="34"/>
      <c r="K131" s="34"/>
      <c r="L131" s="37"/>
      <c r="M131" s="187"/>
      <c r="N131" s="59"/>
      <c r="O131" s="59"/>
      <c r="P131" s="59"/>
      <c r="Q131" s="59"/>
      <c r="R131" s="59"/>
      <c r="S131" s="59"/>
      <c r="T131" s="60"/>
      <c r="AT131" s="16" t="s">
        <v>162</v>
      </c>
      <c r="AU131" s="16" t="s">
        <v>82</v>
      </c>
    </row>
    <row r="132" spans="2:65" s="1" customFormat="1" ht="16.5" customHeight="1">
      <c r="B132" s="33"/>
      <c r="C132" s="173" t="s">
        <v>317</v>
      </c>
      <c r="D132" s="173" t="s">
        <v>151</v>
      </c>
      <c r="E132" s="174" t="s">
        <v>2440</v>
      </c>
      <c r="F132" s="175" t="s">
        <v>2409</v>
      </c>
      <c r="G132" s="176" t="s">
        <v>399</v>
      </c>
      <c r="H132" s="177">
        <v>2</v>
      </c>
      <c r="I132" s="178"/>
      <c r="J132" s="179">
        <f>ROUND(I132*H132,2)</f>
        <v>0</v>
      </c>
      <c r="K132" s="175" t="s">
        <v>19</v>
      </c>
      <c r="L132" s="37"/>
      <c r="M132" s="180" t="s">
        <v>19</v>
      </c>
      <c r="N132" s="181" t="s">
        <v>45</v>
      </c>
      <c r="O132" s="59"/>
      <c r="P132" s="182">
        <f>O132*H132</f>
        <v>0</v>
      </c>
      <c r="Q132" s="182">
        <v>0</v>
      </c>
      <c r="R132" s="182">
        <f>Q132*H132</f>
        <v>0</v>
      </c>
      <c r="S132" s="182">
        <v>0</v>
      </c>
      <c r="T132" s="183">
        <f>S132*H132</f>
        <v>0</v>
      </c>
      <c r="AR132" s="16" t="s">
        <v>556</v>
      </c>
      <c r="AT132" s="16" t="s">
        <v>151</v>
      </c>
      <c r="AU132" s="16" t="s">
        <v>82</v>
      </c>
      <c r="AY132" s="16" t="s">
        <v>148</v>
      </c>
      <c r="BE132" s="184">
        <f>IF(N132="základní",J132,0)</f>
        <v>0</v>
      </c>
      <c r="BF132" s="184">
        <f>IF(N132="snížená",J132,0)</f>
        <v>0</v>
      </c>
      <c r="BG132" s="184">
        <f>IF(N132="zákl. přenesená",J132,0)</f>
        <v>0</v>
      </c>
      <c r="BH132" s="184">
        <f>IF(N132="sníž. přenesená",J132,0)</f>
        <v>0</v>
      </c>
      <c r="BI132" s="184">
        <f>IF(N132="nulová",J132,0)</f>
        <v>0</v>
      </c>
      <c r="BJ132" s="16" t="s">
        <v>82</v>
      </c>
      <c r="BK132" s="184">
        <f>ROUND(I132*H132,2)</f>
        <v>0</v>
      </c>
      <c r="BL132" s="16" t="s">
        <v>556</v>
      </c>
      <c r="BM132" s="16" t="s">
        <v>438</v>
      </c>
    </row>
    <row r="133" spans="2:65" s="1" customFormat="1" ht="19.5">
      <c r="B133" s="33"/>
      <c r="C133" s="34"/>
      <c r="D133" s="185" t="s">
        <v>162</v>
      </c>
      <c r="E133" s="34"/>
      <c r="F133" s="186" t="s">
        <v>2441</v>
      </c>
      <c r="G133" s="34"/>
      <c r="H133" s="34"/>
      <c r="I133" s="102"/>
      <c r="J133" s="34"/>
      <c r="K133" s="34"/>
      <c r="L133" s="37"/>
      <c r="M133" s="187"/>
      <c r="N133" s="59"/>
      <c r="O133" s="59"/>
      <c r="P133" s="59"/>
      <c r="Q133" s="59"/>
      <c r="R133" s="59"/>
      <c r="S133" s="59"/>
      <c r="T133" s="60"/>
      <c r="AT133" s="16" t="s">
        <v>162</v>
      </c>
      <c r="AU133" s="16" t="s">
        <v>82</v>
      </c>
    </row>
    <row r="134" spans="2:65" s="1" customFormat="1" ht="16.5" customHeight="1">
      <c r="B134" s="33"/>
      <c r="C134" s="173" t="s">
        <v>323</v>
      </c>
      <c r="D134" s="173" t="s">
        <v>151</v>
      </c>
      <c r="E134" s="174" t="s">
        <v>2442</v>
      </c>
      <c r="F134" s="175" t="s">
        <v>2412</v>
      </c>
      <c r="G134" s="176" t="s">
        <v>1872</v>
      </c>
      <c r="H134" s="177">
        <v>4</v>
      </c>
      <c r="I134" s="178"/>
      <c r="J134" s="179">
        <f>ROUND(I134*H134,2)</f>
        <v>0</v>
      </c>
      <c r="K134" s="175" t="s">
        <v>19</v>
      </c>
      <c r="L134" s="37"/>
      <c r="M134" s="180" t="s">
        <v>19</v>
      </c>
      <c r="N134" s="181" t="s">
        <v>45</v>
      </c>
      <c r="O134" s="59"/>
      <c r="P134" s="182">
        <f>O134*H134</f>
        <v>0</v>
      </c>
      <c r="Q134" s="182">
        <v>0</v>
      </c>
      <c r="R134" s="182">
        <f>Q134*H134</f>
        <v>0</v>
      </c>
      <c r="S134" s="182">
        <v>0</v>
      </c>
      <c r="T134" s="183">
        <f>S134*H134</f>
        <v>0</v>
      </c>
      <c r="AR134" s="16" t="s">
        <v>556</v>
      </c>
      <c r="AT134" s="16" t="s">
        <v>151</v>
      </c>
      <c r="AU134" s="16" t="s">
        <v>82</v>
      </c>
      <c r="AY134" s="16" t="s">
        <v>148</v>
      </c>
      <c r="BE134" s="184">
        <f>IF(N134="základní",J134,0)</f>
        <v>0</v>
      </c>
      <c r="BF134" s="184">
        <f>IF(N134="snížená",J134,0)</f>
        <v>0</v>
      </c>
      <c r="BG134" s="184">
        <f>IF(N134="zákl. přenesená",J134,0)</f>
        <v>0</v>
      </c>
      <c r="BH134" s="184">
        <f>IF(N134="sníž. přenesená",J134,0)</f>
        <v>0</v>
      </c>
      <c r="BI134" s="184">
        <f>IF(N134="nulová",J134,0)</f>
        <v>0</v>
      </c>
      <c r="BJ134" s="16" t="s">
        <v>82</v>
      </c>
      <c r="BK134" s="184">
        <f>ROUND(I134*H134,2)</f>
        <v>0</v>
      </c>
      <c r="BL134" s="16" t="s">
        <v>556</v>
      </c>
      <c r="BM134" s="16" t="s">
        <v>450</v>
      </c>
    </row>
    <row r="135" spans="2:65" s="1" customFormat="1" ht="19.5">
      <c r="B135" s="33"/>
      <c r="C135" s="34"/>
      <c r="D135" s="185" t="s">
        <v>162</v>
      </c>
      <c r="E135" s="34"/>
      <c r="F135" s="186" t="s">
        <v>2443</v>
      </c>
      <c r="G135" s="34"/>
      <c r="H135" s="34"/>
      <c r="I135" s="102"/>
      <c r="J135" s="34"/>
      <c r="K135" s="34"/>
      <c r="L135" s="37"/>
      <c r="M135" s="187"/>
      <c r="N135" s="59"/>
      <c r="O135" s="59"/>
      <c r="P135" s="59"/>
      <c r="Q135" s="59"/>
      <c r="R135" s="59"/>
      <c r="S135" s="59"/>
      <c r="T135" s="60"/>
      <c r="AT135" s="16" t="s">
        <v>162</v>
      </c>
      <c r="AU135" s="16" t="s">
        <v>82</v>
      </c>
    </row>
    <row r="136" spans="2:65" s="1" customFormat="1" ht="16.5" customHeight="1">
      <c r="B136" s="33"/>
      <c r="C136" s="173" t="s">
        <v>330</v>
      </c>
      <c r="D136" s="173" t="s">
        <v>151</v>
      </c>
      <c r="E136" s="174" t="s">
        <v>2444</v>
      </c>
      <c r="F136" s="175" t="s">
        <v>2426</v>
      </c>
      <c r="G136" s="176" t="s">
        <v>399</v>
      </c>
      <c r="H136" s="177">
        <v>1</v>
      </c>
      <c r="I136" s="178"/>
      <c r="J136" s="179">
        <f>ROUND(I136*H136,2)</f>
        <v>0</v>
      </c>
      <c r="K136" s="175" t="s">
        <v>19</v>
      </c>
      <c r="L136" s="37"/>
      <c r="M136" s="180" t="s">
        <v>19</v>
      </c>
      <c r="N136" s="181" t="s">
        <v>45</v>
      </c>
      <c r="O136" s="59"/>
      <c r="P136" s="182">
        <f>O136*H136</f>
        <v>0</v>
      </c>
      <c r="Q136" s="182">
        <v>0</v>
      </c>
      <c r="R136" s="182">
        <f>Q136*H136</f>
        <v>0</v>
      </c>
      <c r="S136" s="182">
        <v>0</v>
      </c>
      <c r="T136" s="183">
        <f>S136*H136</f>
        <v>0</v>
      </c>
      <c r="AR136" s="16" t="s">
        <v>556</v>
      </c>
      <c r="AT136" s="16" t="s">
        <v>151</v>
      </c>
      <c r="AU136" s="16" t="s">
        <v>82</v>
      </c>
      <c r="AY136" s="16" t="s">
        <v>148</v>
      </c>
      <c r="BE136" s="184">
        <f>IF(N136="základní",J136,0)</f>
        <v>0</v>
      </c>
      <c r="BF136" s="184">
        <f>IF(N136="snížená",J136,0)</f>
        <v>0</v>
      </c>
      <c r="BG136" s="184">
        <f>IF(N136="zákl. přenesená",J136,0)</f>
        <v>0</v>
      </c>
      <c r="BH136" s="184">
        <f>IF(N136="sníž. přenesená",J136,0)</f>
        <v>0</v>
      </c>
      <c r="BI136" s="184">
        <f>IF(N136="nulová",J136,0)</f>
        <v>0</v>
      </c>
      <c r="BJ136" s="16" t="s">
        <v>82</v>
      </c>
      <c r="BK136" s="184">
        <f>ROUND(I136*H136,2)</f>
        <v>0</v>
      </c>
      <c r="BL136" s="16" t="s">
        <v>556</v>
      </c>
      <c r="BM136" s="16" t="s">
        <v>461</v>
      </c>
    </row>
    <row r="137" spans="2:65" s="1" customFormat="1" ht="19.5">
      <c r="B137" s="33"/>
      <c r="C137" s="34"/>
      <c r="D137" s="185" t="s">
        <v>162</v>
      </c>
      <c r="E137" s="34"/>
      <c r="F137" s="186" t="s">
        <v>2445</v>
      </c>
      <c r="G137" s="34"/>
      <c r="H137" s="34"/>
      <c r="I137" s="102"/>
      <c r="J137" s="34"/>
      <c r="K137" s="34"/>
      <c r="L137" s="37"/>
      <c r="M137" s="187"/>
      <c r="N137" s="59"/>
      <c r="O137" s="59"/>
      <c r="P137" s="59"/>
      <c r="Q137" s="59"/>
      <c r="R137" s="59"/>
      <c r="S137" s="59"/>
      <c r="T137" s="60"/>
      <c r="AT137" s="16" t="s">
        <v>162</v>
      </c>
      <c r="AU137" s="16" t="s">
        <v>82</v>
      </c>
    </row>
    <row r="138" spans="2:65" s="1" customFormat="1" ht="16.5" customHeight="1">
      <c r="B138" s="33"/>
      <c r="C138" s="173" t="s">
        <v>337</v>
      </c>
      <c r="D138" s="173" t="s">
        <v>151</v>
      </c>
      <c r="E138" s="174" t="s">
        <v>2446</v>
      </c>
      <c r="F138" s="175" t="s">
        <v>2409</v>
      </c>
      <c r="G138" s="176" t="s">
        <v>399</v>
      </c>
      <c r="H138" s="177">
        <v>2</v>
      </c>
      <c r="I138" s="178"/>
      <c r="J138" s="179">
        <f>ROUND(I138*H138,2)</f>
        <v>0</v>
      </c>
      <c r="K138" s="175" t="s">
        <v>19</v>
      </c>
      <c r="L138" s="37"/>
      <c r="M138" s="180" t="s">
        <v>19</v>
      </c>
      <c r="N138" s="181" t="s">
        <v>45</v>
      </c>
      <c r="O138" s="59"/>
      <c r="P138" s="182">
        <f>O138*H138</f>
        <v>0</v>
      </c>
      <c r="Q138" s="182">
        <v>0</v>
      </c>
      <c r="R138" s="182">
        <f>Q138*H138</f>
        <v>0</v>
      </c>
      <c r="S138" s="182">
        <v>0</v>
      </c>
      <c r="T138" s="183">
        <f>S138*H138</f>
        <v>0</v>
      </c>
      <c r="AR138" s="16" t="s">
        <v>556</v>
      </c>
      <c r="AT138" s="16" t="s">
        <v>151</v>
      </c>
      <c r="AU138" s="16" t="s">
        <v>82</v>
      </c>
      <c r="AY138" s="16" t="s">
        <v>148</v>
      </c>
      <c r="BE138" s="184">
        <f>IF(N138="základní",J138,0)</f>
        <v>0</v>
      </c>
      <c r="BF138" s="184">
        <f>IF(N138="snížená",J138,0)</f>
        <v>0</v>
      </c>
      <c r="BG138" s="184">
        <f>IF(N138="zákl. přenesená",J138,0)</f>
        <v>0</v>
      </c>
      <c r="BH138" s="184">
        <f>IF(N138="sníž. přenesená",J138,0)</f>
        <v>0</v>
      </c>
      <c r="BI138" s="184">
        <f>IF(N138="nulová",J138,0)</f>
        <v>0</v>
      </c>
      <c r="BJ138" s="16" t="s">
        <v>82</v>
      </c>
      <c r="BK138" s="184">
        <f>ROUND(I138*H138,2)</f>
        <v>0</v>
      </c>
      <c r="BL138" s="16" t="s">
        <v>556</v>
      </c>
      <c r="BM138" s="16" t="s">
        <v>471</v>
      </c>
    </row>
    <row r="139" spans="2:65" s="1" customFormat="1" ht="19.5">
      <c r="B139" s="33"/>
      <c r="C139" s="34"/>
      <c r="D139" s="185" t="s">
        <v>162</v>
      </c>
      <c r="E139" s="34"/>
      <c r="F139" s="186" t="s">
        <v>2447</v>
      </c>
      <c r="G139" s="34"/>
      <c r="H139" s="34"/>
      <c r="I139" s="102"/>
      <c r="J139" s="34"/>
      <c r="K139" s="34"/>
      <c r="L139" s="37"/>
      <c r="M139" s="187"/>
      <c r="N139" s="59"/>
      <c r="O139" s="59"/>
      <c r="P139" s="59"/>
      <c r="Q139" s="59"/>
      <c r="R139" s="59"/>
      <c r="S139" s="59"/>
      <c r="T139" s="60"/>
      <c r="AT139" s="16" t="s">
        <v>162</v>
      </c>
      <c r="AU139" s="16" t="s">
        <v>82</v>
      </c>
    </row>
    <row r="140" spans="2:65" s="1" customFormat="1" ht="16.5" customHeight="1">
      <c r="B140" s="33"/>
      <c r="C140" s="173" t="s">
        <v>345</v>
      </c>
      <c r="D140" s="173" t="s">
        <v>151</v>
      </c>
      <c r="E140" s="174" t="s">
        <v>2448</v>
      </c>
      <c r="F140" s="175" t="s">
        <v>2418</v>
      </c>
      <c r="G140" s="176" t="s">
        <v>399</v>
      </c>
      <c r="H140" s="177">
        <v>1</v>
      </c>
      <c r="I140" s="178"/>
      <c r="J140" s="179">
        <f>ROUND(I140*H140,2)</f>
        <v>0</v>
      </c>
      <c r="K140" s="175" t="s">
        <v>19</v>
      </c>
      <c r="L140" s="37"/>
      <c r="M140" s="180" t="s">
        <v>19</v>
      </c>
      <c r="N140" s="181" t="s">
        <v>45</v>
      </c>
      <c r="O140" s="59"/>
      <c r="P140" s="182">
        <f>O140*H140</f>
        <v>0</v>
      </c>
      <c r="Q140" s="182">
        <v>0</v>
      </c>
      <c r="R140" s="182">
        <f>Q140*H140</f>
        <v>0</v>
      </c>
      <c r="S140" s="182">
        <v>0</v>
      </c>
      <c r="T140" s="183">
        <f>S140*H140</f>
        <v>0</v>
      </c>
      <c r="AR140" s="16" t="s">
        <v>556</v>
      </c>
      <c r="AT140" s="16" t="s">
        <v>151</v>
      </c>
      <c r="AU140" s="16" t="s">
        <v>82</v>
      </c>
      <c r="AY140" s="16" t="s">
        <v>148</v>
      </c>
      <c r="BE140" s="184">
        <f>IF(N140="základní",J140,0)</f>
        <v>0</v>
      </c>
      <c r="BF140" s="184">
        <f>IF(N140="snížená",J140,0)</f>
        <v>0</v>
      </c>
      <c r="BG140" s="184">
        <f>IF(N140="zákl. přenesená",J140,0)</f>
        <v>0</v>
      </c>
      <c r="BH140" s="184">
        <f>IF(N140="sníž. přenesená",J140,0)</f>
        <v>0</v>
      </c>
      <c r="BI140" s="184">
        <f>IF(N140="nulová",J140,0)</f>
        <v>0</v>
      </c>
      <c r="BJ140" s="16" t="s">
        <v>82</v>
      </c>
      <c r="BK140" s="184">
        <f>ROUND(I140*H140,2)</f>
        <v>0</v>
      </c>
      <c r="BL140" s="16" t="s">
        <v>556</v>
      </c>
      <c r="BM140" s="16" t="s">
        <v>485</v>
      </c>
    </row>
    <row r="141" spans="2:65" s="1" customFormat="1" ht="19.5">
      <c r="B141" s="33"/>
      <c r="C141" s="34"/>
      <c r="D141" s="185" t="s">
        <v>162</v>
      </c>
      <c r="E141" s="34"/>
      <c r="F141" s="186" t="s">
        <v>2449</v>
      </c>
      <c r="G141" s="34"/>
      <c r="H141" s="34"/>
      <c r="I141" s="102"/>
      <c r="J141" s="34"/>
      <c r="K141" s="34"/>
      <c r="L141" s="37"/>
      <c r="M141" s="187"/>
      <c r="N141" s="59"/>
      <c r="O141" s="59"/>
      <c r="P141" s="59"/>
      <c r="Q141" s="59"/>
      <c r="R141" s="59"/>
      <c r="S141" s="59"/>
      <c r="T141" s="60"/>
      <c r="AT141" s="16" t="s">
        <v>162</v>
      </c>
      <c r="AU141" s="16" t="s">
        <v>82</v>
      </c>
    </row>
    <row r="142" spans="2:65" s="1" customFormat="1" ht="16.5" customHeight="1">
      <c r="B142" s="33"/>
      <c r="C142" s="173" t="s">
        <v>352</v>
      </c>
      <c r="D142" s="173" t="s">
        <v>151</v>
      </c>
      <c r="E142" s="174" t="s">
        <v>2450</v>
      </c>
      <c r="F142" s="175" t="s">
        <v>2409</v>
      </c>
      <c r="G142" s="176" t="s">
        <v>399</v>
      </c>
      <c r="H142" s="177">
        <v>1</v>
      </c>
      <c r="I142" s="178"/>
      <c r="J142" s="179">
        <f>ROUND(I142*H142,2)</f>
        <v>0</v>
      </c>
      <c r="K142" s="175" t="s">
        <v>19</v>
      </c>
      <c r="L142" s="37"/>
      <c r="M142" s="180" t="s">
        <v>19</v>
      </c>
      <c r="N142" s="181" t="s">
        <v>45</v>
      </c>
      <c r="O142" s="59"/>
      <c r="P142" s="182">
        <f>O142*H142</f>
        <v>0</v>
      </c>
      <c r="Q142" s="182">
        <v>0</v>
      </c>
      <c r="R142" s="182">
        <f>Q142*H142</f>
        <v>0</v>
      </c>
      <c r="S142" s="182">
        <v>0</v>
      </c>
      <c r="T142" s="183">
        <f>S142*H142</f>
        <v>0</v>
      </c>
      <c r="AR142" s="16" t="s">
        <v>556</v>
      </c>
      <c r="AT142" s="16" t="s">
        <v>151</v>
      </c>
      <c r="AU142" s="16" t="s">
        <v>82</v>
      </c>
      <c r="AY142" s="16" t="s">
        <v>148</v>
      </c>
      <c r="BE142" s="184">
        <f>IF(N142="základní",J142,0)</f>
        <v>0</v>
      </c>
      <c r="BF142" s="184">
        <f>IF(N142="snížená",J142,0)</f>
        <v>0</v>
      </c>
      <c r="BG142" s="184">
        <f>IF(N142="zákl. přenesená",J142,0)</f>
        <v>0</v>
      </c>
      <c r="BH142" s="184">
        <f>IF(N142="sníž. přenesená",J142,0)</f>
        <v>0</v>
      </c>
      <c r="BI142" s="184">
        <f>IF(N142="nulová",J142,0)</f>
        <v>0</v>
      </c>
      <c r="BJ142" s="16" t="s">
        <v>82</v>
      </c>
      <c r="BK142" s="184">
        <f>ROUND(I142*H142,2)</f>
        <v>0</v>
      </c>
      <c r="BL142" s="16" t="s">
        <v>556</v>
      </c>
      <c r="BM142" s="16" t="s">
        <v>499</v>
      </c>
    </row>
    <row r="143" spans="2:65" s="1" customFormat="1" ht="19.5">
      <c r="B143" s="33"/>
      <c r="C143" s="34"/>
      <c r="D143" s="185" t="s">
        <v>162</v>
      </c>
      <c r="E143" s="34"/>
      <c r="F143" s="186" t="s">
        <v>2451</v>
      </c>
      <c r="G143" s="34"/>
      <c r="H143" s="34"/>
      <c r="I143" s="102"/>
      <c r="J143" s="34"/>
      <c r="K143" s="34"/>
      <c r="L143" s="37"/>
      <c r="M143" s="187"/>
      <c r="N143" s="59"/>
      <c r="O143" s="59"/>
      <c r="P143" s="59"/>
      <c r="Q143" s="59"/>
      <c r="R143" s="59"/>
      <c r="S143" s="59"/>
      <c r="T143" s="60"/>
      <c r="AT143" s="16" t="s">
        <v>162</v>
      </c>
      <c r="AU143" s="16" t="s">
        <v>82</v>
      </c>
    </row>
    <row r="144" spans="2:65" s="1" customFormat="1" ht="16.5" customHeight="1">
      <c r="B144" s="33"/>
      <c r="C144" s="173" t="s">
        <v>357</v>
      </c>
      <c r="D144" s="173" t="s">
        <v>151</v>
      </c>
      <c r="E144" s="174" t="s">
        <v>2452</v>
      </c>
      <c r="F144" s="175" t="s">
        <v>2397</v>
      </c>
      <c r="G144" s="176" t="s">
        <v>399</v>
      </c>
      <c r="H144" s="177">
        <v>1</v>
      </c>
      <c r="I144" s="178"/>
      <c r="J144" s="179">
        <f>ROUND(I144*H144,2)</f>
        <v>0</v>
      </c>
      <c r="K144" s="175" t="s">
        <v>19</v>
      </c>
      <c r="L144" s="37"/>
      <c r="M144" s="180" t="s">
        <v>19</v>
      </c>
      <c r="N144" s="181" t="s">
        <v>45</v>
      </c>
      <c r="O144" s="59"/>
      <c r="P144" s="182">
        <f>O144*H144</f>
        <v>0</v>
      </c>
      <c r="Q144" s="182">
        <v>0</v>
      </c>
      <c r="R144" s="182">
        <f>Q144*H144</f>
        <v>0</v>
      </c>
      <c r="S144" s="182">
        <v>0</v>
      </c>
      <c r="T144" s="183">
        <f>S144*H144</f>
        <v>0</v>
      </c>
      <c r="AR144" s="16" t="s">
        <v>556</v>
      </c>
      <c r="AT144" s="16" t="s">
        <v>151</v>
      </c>
      <c r="AU144" s="16" t="s">
        <v>82</v>
      </c>
      <c r="AY144" s="16" t="s">
        <v>148</v>
      </c>
      <c r="BE144" s="184">
        <f>IF(N144="základní",J144,0)</f>
        <v>0</v>
      </c>
      <c r="BF144" s="184">
        <f>IF(N144="snížená",J144,0)</f>
        <v>0</v>
      </c>
      <c r="BG144" s="184">
        <f>IF(N144="zákl. přenesená",J144,0)</f>
        <v>0</v>
      </c>
      <c r="BH144" s="184">
        <f>IF(N144="sníž. přenesená",J144,0)</f>
        <v>0</v>
      </c>
      <c r="BI144" s="184">
        <f>IF(N144="nulová",J144,0)</f>
        <v>0</v>
      </c>
      <c r="BJ144" s="16" t="s">
        <v>82</v>
      </c>
      <c r="BK144" s="184">
        <f>ROUND(I144*H144,2)</f>
        <v>0</v>
      </c>
      <c r="BL144" s="16" t="s">
        <v>556</v>
      </c>
      <c r="BM144" s="16" t="s">
        <v>511</v>
      </c>
    </row>
    <row r="145" spans="2:65" s="1" customFormat="1" ht="19.5">
      <c r="B145" s="33"/>
      <c r="C145" s="34"/>
      <c r="D145" s="185" t="s">
        <v>162</v>
      </c>
      <c r="E145" s="34"/>
      <c r="F145" s="186" t="s">
        <v>2453</v>
      </c>
      <c r="G145" s="34"/>
      <c r="H145" s="34"/>
      <c r="I145" s="102"/>
      <c r="J145" s="34"/>
      <c r="K145" s="34"/>
      <c r="L145" s="37"/>
      <c r="M145" s="187"/>
      <c r="N145" s="59"/>
      <c r="O145" s="59"/>
      <c r="P145" s="59"/>
      <c r="Q145" s="59"/>
      <c r="R145" s="59"/>
      <c r="S145" s="59"/>
      <c r="T145" s="60"/>
      <c r="AT145" s="16" t="s">
        <v>162</v>
      </c>
      <c r="AU145" s="16" t="s">
        <v>82</v>
      </c>
    </row>
    <row r="146" spans="2:65" s="1" customFormat="1" ht="16.5" customHeight="1">
      <c r="B146" s="33"/>
      <c r="C146" s="173" t="s">
        <v>362</v>
      </c>
      <c r="D146" s="173" t="s">
        <v>151</v>
      </c>
      <c r="E146" s="174" t="s">
        <v>2454</v>
      </c>
      <c r="F146" s="175" t="s">
        <v>2399</v>
      </c>
      <c r="G146" s="176" t="s">
        <v>399</v>
      </c>
      <c r="H146" s="177">
        <v>1</v>
      </c>
      <c r="I146" s="178"/>
      <c r="J146" s="179">
        <f>ROUND(I146*H146,2)</f>
        <v>0</v>
      </c>
      <c r="K146" s="175" t="s">
        <v>19</v>
      </c>
      <c r="L146" s="37"/>
      <c r="M146" s="180" t="s">
        <v>19</v>
      </c>
      <c r="N146" s="181" t="s">
        <v>45</v>
      </c>
      <c r="O146" s="59"/>
      <c r="P146" s="182">
        <f>O146*H146</f>
        <v>0</v>
      </c>
      <c r="Q146" s="182">
        <v>0</v>
      </c>
      <c r="R146" s="182">
        <f>Q146*H146</f>
        <v>0</v>
      </c>
      <c r="S146" s="182">
        <v>0</v>
      </c>
      <c r="T146" s="183">
        <f>S146*H146</f>
        <v>0</v>
      </c>
      <c r="AR146" s="16" t="s">
        <v>556</v>
      </c>
      <c r="AT146" s="16" t="s">
        <v>151</v>
      </c>
      <c r="AU146" s="16" t="s">
        <v>82</v>
      </c>
      <c r="AY146" s="16" t="s">
        <v>148</v>
      </c>
      <c r="BE146" s="184">
        <f>IF(N146="základní",J146,0)</f>
        <v>0</v>
      </c>
      <c r="BF146" s="184">
        <f>IF(N146="snížená",J146,0)</f>
        <v>0</v>
      </c>
      <c r="BG146" s="184">
        <f>IF(N146="zákl. přenesená",J146,0)</f>
        <v>0</v>
      </c>
      <c r="BH146" s="184">
        <f>IF(N146="sníž. přenesená",J146,0)</f>
        <v>0</v>
      </c>
      <c r="BI146" s="184">
        <f>IF(N146="nulová",J146,0)</f>
        <v>0</v>
      </c>
      <c r="BJ146" s="16" t="s">
        <v>82</v>
      </c>
      <c r="BK146" s="184">
        <f>ROUND(I146*H146,2)</f>
        <v>0</v>
      </c>
      <c r="BL146" s="16" t="s">
        <v>556</v>
      </c>
      <c r="BM146" s="16" t="s">
        <v>519</v>
      </c>
    </row>
    <row r="147" spans="2:65" s="1" customFormat="1" ht="19.5">
      <c r="B147" s="33"/>
      <c r="C147" s="34"/>
      <c r="D147" s="185" t="s">
        <v>162</v>
      </c>
      <c r="E147" s="34"/>
      <c r="F147" s="186" t="s">
        <v>2455</v>
      </c>
      <c r="G147" s="34"/>
      <c r="H147" s="34"/>
      <c r="I147" s="102"/>
      <c r="J147" s="34"/>
      <c r="K147" s="34"/>
      <c r="L147" s="37"/>
      <c r="M147" s="187"/>
      <c r="N147" s="59"/>
      <c r="O147" s="59"/>
      <c r="P147" s="59"/>
      <c r="Q147" s="59"/>
      <c r="R147" s="59"/>
      <c r="S147" s="59"/>
      <c r="T147" s="60"/>
      <c r="AT147" s="16" t="s">
        <v>162</v>
      </c>
      <c r="AU147" s="16" t="s">
        <v>82</v>
      </c>
    </row>
    <row r="148" spans="2:65" s="1" customFormat="1" ht="16.5" customHeight="1">
      <c r="B148" s="33"/>
      <c r="C148" s="173" t="s">
        <v>366</v>
      </c>
      <c r="D148" s="173" t="s">
        <v>151</v>
      </c>
      <c r="E148" s="174" t="s">
        <v>2456</v>
      </c>
      <c r="F148" s="175" t="s">
        <v>2401</v>
      </c>
      <c r="G148" s="176" t="s">
        <v>399</v>
      </c>
      <c r="H148" s="177">
        <v>1</v>
      </c>
      <c r="I148" s="178"/>
      <c r="J148" s="179">
        <f>ROUND(I148*H148,2)</f>
        <v>0</v>
      </c>
      <c r="K148" s="175" t="s">
        <v>19</v>
      </c>
      <c r="L148" s="37"/>
      <c r="M148" s="180" t="s">
        <v>19</v>
      </c>
      <c r="N148" s="181" t="s">
        <v>45</v>
      </c>
      <c r="O148" s="59"/>
      <c r="P148" s="182">
        <f>O148*H148</f>
        <v>0</v>
      </c>
      <c r="Q148" s="182">
        <v>0</v>
      </c>
      <c r="R148" s="182">
        <f>Q148*H148</f>
        <v>0</v>
      </c>
      <c r="S148" s="182">
        <v>0</v>
      </c>
      <c r="T148" s="183">
        <f>S148*H148</f>
        <v>0</v>
      </c>
      <c r="AR148" s="16" t="s">
        <v>556</v>
      </c>
      <c r="AT148" s="16" t="s">
        <v>151</v>
      </c>
      <c r="AU148" s="16" t="s">
        <v>82</v>
      </c>
      <c r="AY148" s="16" t="s">
        <v>148</v>
      </c>
      <c r="BE148" s="184">
        <f>IF(N148="základní",J148,0)</f>
        <v>0</v>
      </c>
      <c r="BF148" s="184">
        <f>IF(N148="snížená",J148,0)</f>
        <v>0</v>
      </c>
      <c r="BG148" s="184">
        <f>IF(N148="zákl. přenesená",J148,0)</f>
        <v>0</v>
      </c>
      <c r="BH148" s="184">
        <f>IF(N148="sníž. přenesená",J148,0)</f>
        <v>0</v>
      </c>
      <c r="BI148" s="184">
        <f>IF(N148="nulová",J148,0)</f>
        <v>0</v>
      </c>
      <c r="BJ148" s="16" t="s">
        <v>82</v>
      </c>
      <c r="BK148" s="184">
        <f>ROUND(I148*H148,2)</f>
        <v>0</v>
      </c>
      <c r="BL148" s="16" t="s">
        <v>556</v>
      </c>
      <c r="BM148" s="16" t="s">
        <v>527</v>
      </c>
    </row>
    <row r="149" spans="2:65" s="1" customFormat="1" ht="19.5">
      <c r="B149" s="33"/>
      <c r="C149" s="34"/>
      <c r="D149" s="185" t="s">
        <v>162</v>
      </c>
      <c r="E149" s="34"/>
      <c r="F149" s="186" t="s">
        <v>2457</v>
      </c>
      <c r="G149" s="34"/>
      <c r="H149" s="34"/>
      <c r="I149" s="102"/>
      <c r="J149" s="34"/>
      <c r="K149" s="34"/>
      <c r="L149" s="37"/>
      <c r="M149" s="187"/>
      <c r="N149" s="59"/>
      <c r="O149" s="59"/>
      <c r="P149" s="59"/>
      <c r="Q149" s="59"/>
      <c r="R149" s="59"/>
      <c r="S149" s="59"/>
      <c r="T149" s="60"/>
      <c r="AT149" s="16" t="s">
        <v>162</v>
      </c>
      <c r="AU149" s="16" t="s">
        <v>82</v>
      </c>
    </row>
    <row r="150" spans="2:65" s="1" customFormat="1" ht="16.5" customHeight="1">
      <c r="B150" s="33"/>
      <c r="C150" s="173" t="s">
        <v>373</v>
      </c>
      <c r="D150" s="173" t="s">
        <v>151</v>
      </c>
      <c r="E150" s="174" t="s">
        <v>2458</v>
      </c>
      <c r="F150" s="175" t="s">
        <v>2459</v>
      </c>
      <c r="G150" s="176" t="s">
        <v>399</v>
      </c>
      <c r="H150" s="177">
        <v>1</v>
      </c>
      <c r="I150" s="178"/>
      <c r="J150" s="179">
        <f>ROUND(I150*H150,2)</f>
        <v>0</v>
      </c>
      <c r="K150" s="175" t="s">
        <v>19</v>
      </c>
      <c r="L150" s="37"/>
      <c r="M150" s="180" t="s">
        <v>19</v>
      </c>
      <c r="N150" s="181" t="s">
        <v>45</v>
      </c>
      <c r="O150" s="59"/>
      <c r="P150" s="182">
        <f>O150*H150</f>
        <v>0</v>
      </c>
      <c r="Q150" s="182">
        <v>0</v>
      </c>
      <c r="R150" s="182">
        <f>Q150*H150</f>
        <v>0</v>
      </c>
      <c r="S150" s="182">
        <v>0</v>
      </c>
      <c r="T150" s="183">
        <f>S150*H150</f>
        <v>0</v>
      </c>
      <c r="AR150" s="16" t="s">
        <v>556</v>
      </c>
      <c r="AT150" s="16" t="s">
        <v>151</v>
      </c>
      <c r="AU150" s="16" t="s">
        <v>82</v>
      </c>
      <c r="AY150" s="16" t="s">
        <v>148</v>
      </c>
      <c r="BE150" s="184">
        <f>IF(N150="základní",J150,0)</f>
        <v>0</v>
      </c>
      <c r="BF150" s="184">
        <f>IF(N150="snížená",J150,0)</f>
        <v>0</v>
      </c>
      <c r="BG150" s="184">
        <f>IF(N150="zákl. přenesená",J150,0)</f>
        <v>0</v>
      </c>
      <c r="BH150" s="184">
        <f>IF(N150="sníž. přenesená",J150,0)</f>
        <v>0</v>
      </c>
      <c r="BI150" s="184">
        <f>IF(N150="nulová",J150,0)</f>
        <v>0</v>
      </c>
      <c r="BJ150" s="16" t="s">
        <v>82</v>
      </c>
      <c r="BK150" s="184">
        <f>ROUND(I150*H150,2)</f>
        <v>0</v>
      </c>
      <c r="BL150" s="16" t="s">
        <v>556</v>
      </c>
      <c r="BM150" s="16" t="s">
        <v>540</v>
      </c>
    </row>
    <row r="151" spans="2:65" s="1" customFormat="1" ht="19.5">
      <c r="B151" s="33"/>
      <c r="C151" s="34"/>
      <c r="D151" s="185" t="s">
        <v>162</v>
      </c>
      <c r="E151" s="34"/>
      <c r="F151" s="186" t="s">
        <v>2460</v>
      </c>
      <c r="G151" s="34"/>
      <c r="H151" s="34"/>
      <c r="I151" s="102"/>
      <c r="J151" s="34"/>
      <c r="K151" s="34"/>
      <c r="L151" s="37"/>
      <c r="M151" s="187"/>
      <c r="N151" s="59"/>
      <c r="O151" s="59"/>
      <c r="P151" s="59"/>
      <c r="Q151" s="59"/>
      <c r="R151" s="59"/>
      <c r="S151" s="59"/>
      <c r="T151" s="60"/>
      <c r="AT151" s="16" t="s">
        <v>162</v>
      </c>
      <c r="AU151" s="16" t="s">
        <v>82</v>
      </c>
    </row>
    <row r="152" spans="2:65" s="1" customFormat="1" ht="16.5" customHeight="1">
      <c r="B152" s="33"/>
      <c r="C152" s="173" t="s">
        <v>382</v>
      </c>
      <c r="D152" s="173" t="s">
        <v>151</v>
      </c>
      <c r="E152" s="174" t="s">
        <v>2461</v>
      </c>
      <c r="F152" s="175" t="s">
        <v>2409</v>
      </c>
      <c r="G152" s="176" t="s">
        <v>399</v>
      </c>
      <c r="H152" s="177">
        <v>2</v>
      </c>
      <c r="I152" s="178"/>
      <c r="J152" s="179">
        <f>ROUND(I152*H152,2)</f>
        <v>0</v>
      </c>
      <c r="K152" s="175" t="s">
        <v>19</v>
      </c>
      <c r="L152" s="37"/>
      <c r="M152" s="180" t="s">
        <v>19</v>
      </c>
      <c r="N152" s="181" t="s">
        <v>45</v>
      </c>
      <c r="O152" s="59"/>
      <c r="P152" s="182">
        <f>O152*H152</f>
        <v>0</v>
      </c>
      <c r="Q152" s="182">
        <v>0</v>
      </c>
      <c r="R152" s="182">
        <f>Q152*H152</f>
        <v>0</v>
      </c>
      <c r="S152" s="182">
        <v>0</v>
      </c>
      <c r="T152" s="183">
        <f>S152*H152</f>
        <v>0</v>
      </c>
      <c r="AR152" s="16" t="s">
        <v>556</v>
      </c>
      <c r="AT152" s="16" t="s">
        <v>151</v>
      </c>
      <c r="AU152" s="16" t="s">
        <v>82</v>
      </c>
      <c r="AY152" s="16" t="s">
        <v>148</v>
      </c>
      <c r="BE152" s="184">
        <f>IF(N152="základní",J152,0)</f>
        <v>0</v>
      </c>
      <c r="BF152" s="184">
        <f>IF(N152="snížená",J152,0)</f>
        <v>0</v>
      </c>
      <c r="BG152" s="184">
        <f>IF(N152="zákl. přenesená",J152,0)</f>
        <v>0</v>
      </c>
      <c r="BH152" s="184">
        <f>IF(N152="sníž. přenesená",J152,0)</f>
        <v>0</v>
      </c>
      <c r="BI152" s="184">
        <f>IF(N152="nulová",J152,0)</f>
        <v>0</v>
      </c>
      <c r="BJ152" s="16" t="s">
        <v>82</v>
      </c>
      <c r="BK152" s="184">
        <f>ROUND(I152*H152,2)</f>
        <v>0</v>
      </c>
      <c r="BL152" s="16" t="s">
        <v>556</v>
      </c>
      <c r="BM152" s="16" t="s">
        <v>556</v>
      </c>
    </row>
    <row r="153" spans="2:65" s="1" customFormat="1" ht="19.5">
      <c r="B153" s="33"/>
      <c r="C153" s="34"/>
      <c r="D153" s="185" t="s">
        <v>162</v>
      </c>
      <c r="E153" s="34"/>
      <c r="F153" s="186" t="s">
        <v>2462</v>
      </c>
      <c r="G153" s="34"/>
      <c r="H153" s="34"/>
      <c r="I153" s="102"/>
      <c r="J153" s="34"/>
      <c r="K153" s="34"/>
      <c r="L153" s="37"/>
      <c r="M153" s="187"/>
      <c r="N153" s="59"/>
      <c r="O153" s="59"/>
      <c r="P153" s="59"/>
      <c r="Q153" s="59"/>
      <c r="R153" s="59"/>
      <c r="S153" s="59"/>
      <c r="T153" s="60"/>
      <c r="AT153" s="16" t="s">
        <v>162</v>
      </c>
      <c r="AU153" s="16" t="s">
        <v>82</v>
      </c>
    </row>
    <row r="154" spans="2:65" s="1" customFormat="1" ht="16.5" customHeight="1">
      <c r="B154" s="33"/>
      <c r="C154" s="173" t="s">
        <v>387</v>
      </c>
      <c r="D154" s="173" t="s">
        <v>151</v>
      </c>
      <c r="E154" s="174" t="s">
        <v>2463</v>
      </c>
      <c r="F154" s="175" t="s">
        <v>2415</v>
      </c>
      <c r="G154" s="176" t="s">
        <v>1872</v>
      </c>
      <c r="H154" s="177">
        <v>1</v>
      </c>
      <c r="I154" s="178"/>
      <c r="J154" s="179">
        <f>ROUND(I154*H154,2)</f>
        <v>0</v>
      </c>
      <c r="K154" s="175" t="s">
        <v>19</v>
      </c>
      <c r="L154" s="37"/>
      <c r="M154" s="180" t="s">
        <v>19</v>
      </c>
      <c r="N154" s="181" t="s">
        <v>45</v>
      </c>
      <c r="O154" s="59"/>
      <c r="P154" s="182">
        <f>O154*H154</f>
        <v>0</v>
      </c>
      <c r="Q154" s="182">
        <v>0</v>
      </c>
      <c r="R154" s="182">
        <f>Q154*H154</f>
        <v>0</v>
      </c>
      <c r="S154" s="182">
        <v>0</v>
      </c>
      <c r="T154" s="183">
        <f>S154*H154</f>
        <v>0</v>
      </c>
      <c r="AR154" s="16" t="s">
        <v>556</v>
      </c>
      <c r="AT154" s="16" t="s">
        <v>151</v>
      </c>
      <c r="AU154" s="16" t="s">
        <v>82</v>
      </c>
      <c r="AY154" s="16" t="s">
        <v>148</v>
      </c>
      <c r="BE154" s="184">
        <f>IF(N154="základní",J154,0)</f>
        <v>0</v>
      </c>
      <c r="BF154" s="184">
        <f>IF(N154="snížená",J154,0)</f>
        <v>0</v>
      </c>
      <c r="BG154" s="184">
        <f>IF(N154="zákl. přenesená",J154,0)</f>
        <v>0</v>
      </c>
      <c r="BH154" s="184">
        <f>IF(N154="sníž. přenesená",J154,0)</f>
        <v>0</v>
      </c>
      <c r="BI154" s="184">
        <f>IF(N154="nulová",J154,0)</f>
        <v>0</v>
      </c>
      <c r="BJ154" s="16" t="s">
        <v>82</v>
      </c>
      <c r="BK154" s="184">
        <f>ROUND(I154*H154,2)</f>
        <v>0</v>
      </c>
      <c r="BL154" s="16" t="s">
        <v>556</v>
      </c>
      <c r="BM154" s="16" t="s">
        <v>568</v>
      </c>
    </row>
    <row r="155" spans="2:65" s="1" customFormat="1" ht="19.5">
      <c r="B155" s="33"/>
      <c r="C155" s="34"/>
      <c r="D155" s="185" t="s">
        <v>162</v>
      </c>
      <c r="E155" s="34"/>
      <c r="F155" s="186" t="s">
        <v>2464</v>
      </c>
      <c r="G155" s="34"/>
      <c r="H155" s="34"/>
      <c r="I155" s="102"/>
      <c r="J155" s="34"/>
      <c r="K155" s="34"/>
      <c r="L155" s="37"/>
      <c r="M155" s="187"/>
      <c r="N155" s="59"/>
      <c r="O155" s="59"/>
      <c r="P155" s="59"/>
      <c r="Q155" s="59"/>
      <c r="R155" s="59"/>
      <c r="S155" s="59"/>
      <c r="T155" s="60"/>
      <c r="AT155" s="16" t="s">
        <v>162</v>
      </c>
      <c r="AU155" s="16" t="s">
        <v>82</v>
      </c>
    </row>
    <row r="156" spans="2:65" s="1" customFormat="1" ht="16.5" customHeight="1">
      <c r="B156" s="33"/>
      <c r="C156" s="173" t="s">
        <v>392</v>
      </c>
      <c r="D156" s="173" t="s">
        <v>151</v>
      </c>
      <c r="E156" s="174" t="s">
        <v>2465</v>
      </c>
      <c r="F156" s="175" t="s">
        <v>2397</v>
      </c>
      <c r="G156" s="176" t="s">
        <v>399</v>
      </c>
      <c r="H156" s="177">
        <v>1</v>
      </c>
      <c r="I156" s="178"/>
      <c r="J156" s="179">
        <f>ROUND(I156*H156,2)</f>
        <v>0</v>
      </c>
      <c r="K156" s="175" t="s">
        <v>19</v>
      </c>
      <c r="L156" s="37"/>
      <c r="M156" s="180" t="s">
        <v>19</v>
      </c>
      <c r="N156" s="181" t="s">
        <v>45</v>
      </c>
      <c r="O156" s="59"/>
      <c r="P156" s="182">
        <f>O156*H156</f>
        <v>0</v>
      </c>
      <c r="Q156" s="182">
        <v>0</v>
      </c>
      <c r="R156" s="182">
        <f>Q156*H156</f>
        <v>0</v>
      </c>
      <c r="S156" s="182">
        <v>0</v>
      </c>
      <c r="T156" s="183">
        <f>S156*H156</f>
        <v>0</v>
      </c>
      <c r="AR156" s="16" t="s">
        <v>556</v>
      </c>
      <c r="AT156" s="16" t="s">
        <v>151</v>
      </c>
      <c r="AU156" s="16" t="s">
        <v>82</v>
      </c>
      <c r="AY156" s="16" t="s">
        <v>148</v>
      </c>
      <c r="BE156" s="184">
        <f>IF(N156="základní",J156,0)</f>
        <v>0</v>
      </c>
      <c r="BF156" s="184">
        <f>IF(N156="snížená",J156,0)</f>
        <v>0</v>
      </c>
      <c r="BG156" s="184">
        <f>IF(N156="zákl. přenesená",J156,0)</f>
        <v>0</v>
      </c>
      <c r="BH156" s="184">
        <f>IF(N156="sníž. přenesená",J156,0)</f>
        <v>0</v>
      </c>
      <c r="BI156" s="184">
        <f>IF(N156="nulová",J156,0)</f>
        <v>0</v>
      </c>
      <c r="BJ156" s="16" t="s">
        <v>82</v>
      </c>
      <c r="BK156" s="184">
        <f>ROUND(I156*H156,2)</f>
        <v>0</v>
      </c>
      <c r="BL156" s="16" t="s">
        <v>556</v>
      </c>
      <c r="BM156" s="16" t="s">
        <v>581</v>
      </c>
    </row>
    <row r="157" spans="2:65" s="1" customFormat="1" ht="19.5">
      <c r="B157" s="33"/>
      <c r="C157" s="34"/>
      <c r="D157" s="185" t="s">
        <v>162</v>
      </c>
      <c r="E157" s="34"/>
      <c r="F157" s="186" t="s">
        <v>2466</v>
      </c>
      <c r="G157" s="34"/>
      <c r="H157" s="34"/>
      <c r="I157" s="102"/>
      <c r="J157" s="34"/>
      <c r="K157" s="34"/>
      <c r="L157" s="37"/>
      <c r="M157" s="187"/>
      <c r="N157" s="59"/>
      <c r="O157" s="59"/>
      <c r="P157" s="59"/>
      <c r="Q157" s="59"/>
      <c r="R157" s="59"/>
      <c r="S157" s="59"/>
      <c r="T157" s="60"/>
      <c r="AT157" s="16" t="s">
        <v>162</v>
      </c>
      <c r="AU157" s="16" t="s">
        <v>82</v>
      </c>
    </row>
    <row r="158" spans="2:65" s="1" customFormat="1" ht="16.5" customHeight="1">
      <c r="B158" s="33"/>
      <c r="C158" s="173" t="s">
        <v>396</v>
      </c>
      <c r="D158" s="173" t="s">
        <v>151</v>
      </c>
      <c r="E158" s="174" t="s">
        <v>2467</v>
      </c>
      <c r="F158" s="175" t="s">
        <v>2399</v>
      </c>
      <c r="G158" s="176" t="s">
        <v>399</v>
      </c>
      <c r="H158" s="177">
        <v>1</v>
      </c>
      <c r="I158" s="178"/>
      <c r="J158" s="179">
        <f>ROUND(I158*H158,2)</f>
        <v>0</v>
      </c>
      <c r="K158" s="175" t="s">
        <v>19</v>
      </c>
      <c r="L158" s="37"/>
      <c r="M158" s="180" t="s">
        <v>19</v>
      </c>
      <c r="N158" s="181" t="s">
        <v>45</v>
      </c>
      <c r="O158" s="59"/>
      <c r="P158" s="182">
        <f>O158*H158</f>
        <v>0</v>
      </c>
      <c r="Q158" s="182">
        <v>0</v>
      </c>
      <c r="R158" s="182">
        <f>Q158*H158</f>
        <v>0</v>
      </c>
      <c r="S158" s="182">
        <v>0</v>
      </c>
      <c r="T158" s="183">
        <f>S158*H158</f>
        <v>0</v>
      </c>
      <c r="AR158" s="16" t="s">
        <v>556</v>
      </c>
      <c r="AT158" s="16" t="s">
        <v>151</v>
      </c>
      <c r="AU158" s="16" t="s">
        <v>82</v>
      </c>
      <c r="AY158" s="16" t="s">
        <v>148</v>
      </c>
      <c r="BE158" s="184">
        <f>IF(N158="základní",J158,0)</f>
        <v>0</v>
      </c>
      <c r="BF158" s="184">
        <f>IF(N158="snížená",J158,0)</f>
        <v>0</v>
      </c>
      <c r="BG158" s="184">
        <f>IF(N158="zákl. přenesená",J158,0)</f>
        <v>0</v>
      </c>
      <c r="BH158" s="184">
        <f>IF(N158="sníž. přenesená",J158,0)</f>
        <v>0</v>
      </c>
      <c r="BI158" s="184">
        <f>IF(N158="nulová",J158,0)</f>
        <v>0</v>
      </c>
      <c r="BJ158" s="16" t="s">
        <v>82</v>
      </c>
      <c r="BK158" s="184">
        <f>ROUND(I158*H158,2)</f>
        <v>0</v>
      </c>
      <c r="BL158" s="16" t="s">
        <v>556</v>
      </c>
      <c r="BM158" s="16" t="s">
        <v>594</v>
      </c>
    </row>
    <row r="159" spans="2:65" s="1" customFormat="1" ht="19.5">
      <c r="B159" s="33"/>
      <c r="C159" s="34"/>
      <c r="D159" s="185" t="s">
        <v>162</v>
      </c>
      <c r="E159" s="34"/>
      <c r="F159" s="186" t="s">
        <v>2468</v>
      </c>
      <c r="G159" s="34"/>
      <c r="H159" s="34"/>
      <c r="I159" s="102"/>
      <c r="J159" s="34"/>
      <c r="K159" s="34"/>
      <c r="L159" s="37"/>
      <c r="M159" s="187"/>
      <c r="N159" s="59"/>
      <c r="O159" s="59"/>
      <c r="P159" s="59"/>
      <c r="Q159" s="59"/>
      <c r="R159" s="59"/>
      <c r="S159" s="59"/>
      <c r="T159" s="60"/>
      <c r="AT159" s="16" t="s">
        <v>162</v>
      </c>
      <c r="AU159" s="16" t="s">
        <v>82</v>
      </c>
    </row>
    <row r="160" spans="2:65" s="1" customFormat="1" ht="16.5" customHeight="1">
      <c r="B160" s="33"/>
      <c r="C160" s="173" t="s">
        <v>401</v>
      </c>
      <c r="D160" s="173" t="s">
        <v>151</v>
      </c>
      <c r="E160" s="174" t="s">
        <v>2469</v>
      </c>
      <c r="F160" s="175" t="s">
        <v>2401</v>
      </c>
      <c r="G160" s="176" t="s">
        <v>399</v>
      </c>
      <c r="H160" s="177">
        <v>1</v>
      </c>
      <c r="I160" s="178"/>
      <c r="J160" s="179">
        <f>ROUND(I160*H160,2)</f>
        <v>0</v>
      </c>
      <c r="K160" s="175" t="s">
        <v>19</v>
      </c>
      <c r="L160" s="37"/>
      <c r="M160" s="180" t="s">
        <v>19</v>
      </c>
      <c r="N160" s="181" t="s">
        <v>45</v>
      </c>
      <c r="O160" s="59"/>
      <c r="P160" s="182">
        <f>O160*H160</f>
        <v>0</v>
      </c>
      <c r="Q160" s="182">
        <v>0</v>
      </c>
      <c r="R160" s="182">
        <f>Q160*H160</f>
        <v>0</v>
      </c>
      <c r="S160" s="182">
        <v>0</v>
      </c>
      <c r="T160" s="183">
        <f>S160*H160</f>
        <v>0</v>
      </c>
      <c r="AR160" s="16" t="s">
        <v>556</v>
      </c>
      <c r="AT160" s="16" t="s">
        <v>151</v>
      </c>
      <c r="AU160" s="16" t="s">
        <v>82</v>
      </c>
      <c r="AY160" s="16" t="s">
        <v>148</v>
      </c>
      <c r="BE160" s="184">
        <f>IF(N160="základní",J160,0)</f>
        <v>0</v>
      </c>
      <c r="BF160" s="184">
        <f>IF(N160="snížená",J160,0)</f>
        <v>0</v>
      </c>
      <c r="BG160" s="184">
        <f>IF(N160="zákl. přenesená",J160,0)</f>
        <v>0</v>
      </c>
      <c r="BH160" s="184">
        <f>IF(N160="sníž. přenesená",J160,0)</f>
        <v>0</v>
      </c>
      <c r="BI160" s="184">
        <f>IF(N160="nulová",J160,0)</f>
        <v>0</v>
      </c>
      <c r="BJ160" s="16" t="s">
        <v>82</v>
      </c>
      <c r="BK160" s="184">
        <f>ROUND(I160*H160,2)</f>
        <v>0</v>
      </c>
      <c r="BL160" s="16" t="s">
        <v>556</v>
      </c>
      <c r="BM160" s="16" t="s">
        <v>606</v>
      </c>
    </row>
    <row r="161" spans="2:65" s="1" customFormat="1" ht="19.5">
      <c r="B161" s="33"/>
      <c r="C161" s="34"/>
      <c r="D161" s="185" t="s">
        <v>162</v>
      </c>
      <c r="E161" s="34"/>
      <c r="F161" s="186" t="s">
        <v>2470</v>
      </c>
      <c r="G161" s="34"/>
      <c r="H161" s="34"/>
      <c r="I161" s="102"/>
      <c r="J161" s="34"/>
      <c r="K161" s="34"/>
      <c r="L161" s="37"/>
      <c r="M161" s="187"/>
      <c r="N161" s="59"/>
      <c r="O161" s="59"/>
      <c r="P161" s="59"/>
      <c r="Q161" s="59"/>
      <c r="R161" s="59"/>
      <c r="S161" s="59"/>
      <c r="T161" s="60"/>
      <c r="AT161" s="16" t="s">
        <v>162</v>
      </c>
      <c r="AU161" s="16" t="s">
        <v>82</v>
      </c>
    </row>
    <row r="162" spans="2:65" s="1" customFormat="1" ht="16.5" customHeight="1">
      <c r="B162" s="33"/>
      <c r="C162" s="173" t="s">
        <v>406</v>
      </c>
      <c r="D162" s="173" t="s">
        <v>151</v>
      </c>
      <c r="E162" s="174" t="s">
        <v>2471</v>
      </c>
      <c r="F162" s="175" t="s">
        <v>2459</v>
      </c>
      <c r="G162" s="176" t="s">
        <v>399</v>
      </c>
      <c r="H162" s="177">
        <v>1</v>
      </c>
      <c r="I162" s="178"/>
      <c r="J162" s="179">
        <f>ROUND(I162*H162,2)</f>
        <v>0</v>
      </c>
      <c r="K162" s="175" t="s">
        <v>19</v>
      </c>
      <c r="L162" s="37"/>
      <c r="M162" s="180" t="s">
        <v>19</v>
      </c>
      <c r="N162" s="181" t="s">
        <v>45</v>
      </c>
      <c r="O162" s="59"/>
      <c r="P162" s="182">
        <f>O162*H162</f>
        <v>0</v>
      </c>
      <c r="Q162" s="182">
        <v>0</v>
      </c>
      <c r="R162" s="182">
        <f>Q162*H162</f>
        <v>0</v>
      </c>
      <c r="S162" s="182">
        <v>0</v>
      </c>
      <c r="T162" s="183">
        <f>S162*H162</f>
        <v>0</v>
      </c>
      <c r="AR162" s="16" t="s">
        <v>556</v>
      </c>
      <c r="AT162" s="16" t="s">
        <v>151</v>
      </c>
      <c r="AU162" s="16" t="s">
        <v>82</v>
      </c>
      <c r="AY162" s="16" t="s">
        <v>148</v>
      </c>
      <c r="BE162" s="184">
        <f>IF(N162="základní",J162,0)</f>
        <v>0</v>
      </c>
      <c r="BF162" s="184">
        <f>IF(N162="snížená",J162,0)</f>
        <v>0</v>
      </c>
      <c r="BG162" s="184">
        <f>IF(N162="zákl. přenesená",J162,0)</f>
        <v>0</v>
      </c>
      <c r="BH162" s="184">
        <f>IF(N162="sníž. přenesená",J162,0)</f>
        <v>0</v>
      </c>
      <c r="BI162" s="184">
        <f>IF(N162="nulová",J162,0)</f>
        <v>0</v>
      </c>
      <c r="BJ162" s="16" t="s">
        <v>82</v>
      </c>
      <c r="BK162" s="184">
        <f>ROUND(I162*H162,2)</f>
        <v>0</v>
      </c>
      <c r="BL162" s="16" t="s">
        <v>556</v>
      </c>
      <c r="BM162" s="16" t="s">
        <v>616</v>
      </c>
    </row>
    <row r="163" spans="2:65" s="1" customFormat="1" ht="19.5">
      <c r="B163" s="33"/>
      <c r="C163" s="34"/>
      <c r="D163" s="185" t="s">
        <v>162</v>
      </c>
      <c r="E163" s="34"/>
      <c r="F163" s="186" t="s">
        <v>2472</v>
      </c>
      <c r="G163" s="34"/>
      <c r="H163" s="34"/>
      <c r="I163" s="102"/>
      <c r="J163" s="34"/>
      <c r="K163" s="34"/>
      <c r="L163" s="37"/>
      <c r="M163" s="187"/>
      <c r="N163" s="59"/>
      <c r="O163" s="59"/>
      <c r="P163" s="59"/>
      <c r="Q163" s="59"/>
      <c r="R163" s="59"/>
      <c r="S163" s="59"/>
      <c r="T163" s="60"/>
      <c r="AT163" s="16" t="s">
        <v>162</v>
      </c>
      <c r="AU163" s="16" t="s">
        <v>82</v>
      </c>
    </row>
    <row r="164" spans="2:65" s="1" customFormat="1" ht="16.5" customHeight="1">
      <c r="B164" s="33"/>
      <c r="C164" s="173" t="s">
        <v>410</v>
      </c>
      <c r="D164" s="173" t="s">
        <v>151</v>
      </c>
      <c r="E164" s="174" t="s">
        <v>2473</v>
      </c>
      <c r="F164" s="175" t="s">
        <v>2409</v>
      </c>
      <c r="G164" s="176" t="s">
        <v>399</v>
      </c>
      <c r="H164" s="177">
        <v>2</v>
      </c>
      <c r="I164" s="178"/>
      <c r="J164" s="179">
        <f>ROUND(I164*H164,2)</f>
        <v>0</v>
      </c>
      <c r="K164" s="175" t="s">
        <v>19</v>
      </c>
      <c r="L164" s="37"/>
      <c r="M164" s="180" t="s">
        <v>19</v>
      </c>
      <c r="N164" s="181" t="s">
        <v>45</v>
      </c>
      <c r="O164" s="59"/>
      <c r="P164" s="182">
        <f>O164*H164</f>
        <v>0</v>
      </c>
      <c r="Q164" s="182">
        <v>0</v>
      </c>
      <c r="R164" s="182">
        <f>Q164*H164</f>
        <v>0</v>
      </c>
      <c r="S164" s="182">
        <v>0</v>
      </c>
      <c r="T164" s="183">
        <f>S164*H164</f>
        <v>0</v>
      </c>
      <c r="AR164" s="16" t="s">
        <v>556</v>
      </c>
      <c r="AT164" s="16" t="s">
        <v>151</v>
      </c>
      <c r="AU164" s="16" t="s">
        <v>82</v>
      </c>
      <c r="AY164" s="16" t="s">
        <v>148</v>
      </c>
      <c r="BE164" s="184">
        <f>IF(N164="základní",J164,0)</f>
        <v>0</v>
      </c>
      <c r="BF164" s="184">
        <f>IF(N164="snížená",J164,0)</f>
        <v>0</v>
      </c>
      <c r="BG164" s="184">
        <f>IF(N164="zákl. přenesená",J164,0)</f>
        <v>0</v>
      </c>
      <c r="BH164" s="184">
        <f>IF(N164="sníž. přenesená",J164,0)</f>
        <v>0</v>
      </c>
      <c r="BI164" s="184">
        <f>IF(N164="nulová",J164,0)</f>
        <v>0</v>
      </c>
      <c r="BJ164" s="16" t="s">
        <v>82</v>
      </c>
      <c r="BK164" s="184">
        <f>ROUND(I164*H164,2)</f>
        <v>0</v>
      </c>
      <c r="BL164" s="16" t="s">
        <v>556</v>
      </c>
      <c r="BM164" s="16" t="s">
        <v>629</v>
      </c>
    </row>
    <row r="165" spans="2:65" s="1" customFormat="1" ht="19.5">
      <c r="B165" s="33"/>
      <c r="C165" s="34"/>
      <c r="D165" s="185" t="s">
        <v>162</v>
      </c>
      <c r="E165" s="34"/>
      <c r="F165" s="186" t="s">
        <v>2474</v>
      </c>
      <c r="G165" s="34"/>
      <c r="H165" s="34"/>
      <c r="I165" s="102"/>
      <c r="J165" s="34"/>
      <c r="K165" s="34"/>
      <c r="L165" s="37"/>
      <c r="M165" s="187"/>
      <c r="N165" s="59"/>
      <c r="O165" s="59"/>
      <c r="P165" s="59"/>
      <c r="Q165" s="59"/>
      <c r="R165" s="59"/>
      <c r="S165" s="59"/>
      <c r="T165" s="60"/>
      <c r="AT165" s="16" t="s">
        <v>162</v>
      </c>
      <c r="AU165" s="16" t="s">
        <v>82</v>
      </c>
    </row>
    <row r="166" spans="2:65" s="1" customFormat="1" ht="16.5" customHeight="1">
      <c r="B166" s="33"/>
      <c r="C166" s="173" t="s">
        <v>415</v>
      </c>
      <c r="D166" s="173" t="s">
        <v>151</v>
      </c>
      <c r="E166" s="174" t="s">
        <v>2475</v>
      </c>
      <c r="F166" s="175" t="s">
        <v>2415</v>
      </c>
      <c r="G166" s="176" t="s">
        <v>1872</v>
      </c>
      <c r="H166" s="177">
        <v>1</v>
      </c>
      <c r="I166" s="178"/>
      <c r="J166" s="179">
        <f>ROUND(I166*H166,2)</f>
        <v>0</v>
      </c>
      <c r="K166" s="175" t="s">
        <v>19</v>
      </c>
      <c r="L166" s="37"/>
      <c r="M166" s="180" t="s">
        <v>19</v>
      </c>
      <c r="N166" s="181" t="s">
        <v>45</v>
      </c>
      <c r="O166" s="59"/>
      <c r="P166" s="182">
        <f>O166*H166</f>
        <v>0</v>
      </c>
      <c r="Q166" s="182">
        <v>0</v>
      </c>
      <c r="R166" s="182">
        <f>Q166*H166</f>
        <v>0</v>
      </c>
      <c r="S166" s="182">
        <v>0</v>
      </c>
      <c r="T166" s="183">
        <f>S166*H166</f>
        <v>0</v>
      </c>
      <c r="AR166" s="16" t="s">
        <v>556</v>
      </c>
      <c r="AT166" s="16" t="s">
        <v>151</v>
      </c>
      <c r="AU166" s="16" t="s">
        <v>82</v>
      </c>
      <c r="AY166" s="16" t="s">
        <v>148</v>
      </c>
      <c r="BE166" s="184">
        <f>IF(N166="základní",J166,0)</f>
        <v>0</v>
      </c>
      <c r="BF166" s="184">
        <f>IF(N166="snížená",J166,0)</f>
        <v>0</v>
      </c>
      <c r="BG166" s="184">
        <f>IF(N166="zákl. přenesená",J166,0)</f>
        <v>0</v>
      </c>
      <c r="BH166" s="184">
        <f>IF(N166="sníž. přenesená",J166,0)</f>
        <v>0</v>
      </c>
      <c r="BI166" s="184">
        <f>IF(N166="nulová",J166,0)</f>
        <v>0</v>
      </c>
      <c r="BJ166" s="16" t="s">
        <v>82</v>
      </c>
      <c r="BK166" s="184">
        <f>ROUND(I166*H166,2)</f>
        <v>0</v>
      </c>
      <c r="BL166" s="16" t="s">
        <v>556</v>
      </c>
      <c r="BM166" s="16" t="s">
        <v>640</v>
      </c>
    </row>
    <row r="167" spans="2:65" s="1" customFormat="1" ht="19.5">
      <c r="B167" s="33"/>
      <c r="C167" s="34"/>
      <c r="D167" s="185" t="s">
        <v>162</v>
      </c>
      <c r="E167" s="34"/>
      <c r="F167" s="186" t="s">
        <v>2476</v>
      </c>
      <c r="G167" s="34"/>
      <c r="H167" s="34"/>
      <c r="I167" s="102"/>
      <c r="J167" s="34"/>
      <c r="K167" s="34"/>
      <c r="L167" s="37"/>
      <c r="M167" s="187"/>
      <c r="N167" s="59"/>
      <c r="O167" s="59"/>
      <c r="P167" s="59"/>
      <c r="Q167" s="59"/>
      <c r="R167" s="59"/>
      <c r="S167" s="59"/>
      <c r="T167" s="60"/>
      <c r="AT167" s="16" t="s">
        <v>162</v>
      </c>
      <c r="AU167" s="16" t="s">
        <v>82</v>
      </c>
    </row>
    <row r="168" spans="2:65" s="1" customFormat="1" ht="16.5" customHeight="1">
      <c r="B168" s="33"/>
      <c r="C168" s="173" t="s">
        <v>419</v>
      </c>
      <c r="D168" s="173" t="s">
        <v>151</v>
      </c>
      <c r="E168" s="174" t="s">
        <v>2477</v>
      </c>
      <c r="F168" s="175" t="s">
        <v>2397</v>
      </c>
      <c r="G168" s="176" t="s">
        <v>399</v>
      </c>
      <c r="H168" s="177">
        <v>1</v>
      </c>
      <c r="I168" s="178"/>
      <c r="J168" s="179">
        <f>ROUND(I168*H168,2)</f>
        <v>0</v>
      </c>
      <c r="K168" s="175" t="s">
        <v>19</v>
      </c>
      <c r="L168" s="37"/>
      <c r="M168" s="180" t="s">
        <v>19</v>
      </c>
      <c r="N168" s="181" t="s">
        <v>45</v>
      </c>
      <c r="O168" s="59"/>
      <c r="P168" s="182">
        <f>O168*H168</f>
        <v>0</v>
      </c>
      <c r="Q168" s="182">
        <v>0</v>
      </c>
      <c r="R168" s="182">
        <f>Q168*H168</f>
        <v>0</v>
      </c>
      <c r="S168" s="182">
        <v>0</v>
      </c>
      <c r="T168" s="183">
        <f>S168*H168</f>
        <v>0</v>
      </c>
      <c r="AR168" s="16" t="s">
        <v>556</v>
      </c>
      <c r="AT168" s="16" t="s">
        <v>151</v>
      </c>
      <c r="AU168" s="16" t="s">
        <v>82</v>
      </c>
      <c r="AY168" s="16" t="s">
        <v>148</v>
      </c>
      <c r="BE168" s="184">
        <f>IF(N168="základní",J168,0)</f>
        <v>0</v>
      </c>
      <c r="BF168" s="184">
        <f>IF(N168="snížená",J168,0)</f>
        <v>0</v>
      </c>
      <c r="BG168" s="184">
        <f>IF(N168="zákl. přenesená",J168,0)</f>
        <v>0</v>
      </c>
      <c r="BH168" s="184">
        <f>IF(N168="sníž. přenesená",J168,0)</f>
        <v>0</v>
      </c>
      <c r="BI168" s="184">
        <f>IF(N168="nulová",J168,0)</f>
        <v>0</v>
      </c>
      <c r="BJ168" s="16" t="s">
        <v>82</v>
      </c>
      <c r="BK168" s="184">
        <f>ROUND(I168*H168,2)</f>
        <v>0</v>
      </c>
      <c r="BL168" s="16" t="s">
        <v>556</v>
      </c>
      <c r="BM168" s="16" t="s">
        <v>652</v>
      </c>
    </row>
    <row r="169" spans="2:65" s="1" customFormat="1" ht="19.5">
      <c r="B169" s="33"/>
      <c r="C169" s="34"/>
      <c r="D169" s="185" t="s">
        <v>162</v>
      </c>
      <c r="E169" s="34"/>
      <c r="F169" s="186" t="s">
        <v>2478</v>
      </c>
      <c r="G169" s="34"/>
      <c r="H169" s="34"/>
      <c r="I169" s="102"/>
      <c r="J169" s="34"/>
      <c r="K169" s="34"/>
      <c r="L169" s="37"/>
      <c r="M169" s="187"/>
      <c r="N169" s="59"/>
      <c r="O169" s="59"/>
      <c r="P169" s="59"/>
      <c r="Q169" s="59"/>
      <c r="R169" s="59"/>
      <c r="S169" s="59"/>
      <c r="T169" s="60"/>
      <c r="AT169" s="16" t="s">
        <v>162</v>
      </c>
      <c r="AU169" s="16" t="s">
        <v>82</v>
      </c>
    </row>
    <row r="170" spans="2:65" s="1" customFormat="1" ht="16.5" customHeight="1">
      <c r="B170" s="33"/>
      <c r="C170" s="173" t="s">
        <v>424</v>
      </c>
      <c r="D170" s="173" t="s">
        <v>151</v>
      </c>
      <c r="E170" s="174" t="s">
        <v>2479</v>
      </c>
      <c r="F170" s="175" t="s">
        <v>2399</v>
      </c>
      <c r="G170" s="176" t="s">
        <v>399</v>
      </c>
      <c r="H170" s="177">
        <v>1</v>
      </c>
      <c r="I170" s="178"/>
      <c r="J170" s="179">
        <f>ROUND(I170*H170,2)</f>
        <v>0</v>
      </c>
      <c r="K170" s="175" t="s">
        <v>19</v>
      </c>
      <c r="L170" s="37"/>
      <c r="M170" s="180" t="s">
        <v>19</v>
      </c>
      <c r="N170" s="181" t="s">
        <v>45</v>
      </c>
      <c r="O170" s="59"/>
      <c r="P170" s="182">
        <f>O170*H170</f>
        <v>0</v>
      </c>
      <c r="Q170" s="182">
        <v>0</v>
      </c>
      <c r="R170" s="182">
        <f>Q170*H170</f>
        <v>0</v>
      </c>
      <c r="S170" s="182">
        <v>0</v>
      </c>
      <c r="T170" s="183">
        <f>S170*H170</f>
        <v>0</v>
      </c>
      <c r="AR170" s="16" t="s">
        <v>556</v>
      </c>
      <c r="AT170" s="16" t="s">
        <v>151</v>
      </c>
      <c r="AU170" s="16" t="s">
        <v>82</v>
      </c>
      <c r="AY170" s="16" t="s">
        <v>148</v>
      </c>
      <c r="BE170" s="184">
        <f>IF(N170="základní",J170,0)</f>
        <v>0</v>
      </c>
      <c r="BF170" s="184">
        <f>IF(N170="snížená",J170,0)</f>
        <v>0</v>
      </c>
      <c r="BG170" s="184">
        <f>IF(N170="zákl. přenesená",J170,0)</f>
        <v>0</v>
      </c>
      <c r="BH170" s="184">
        <f>IF(N170="sníž. přenesená",J170,0)</f>
        <v>0</v>
      </c>
      <c r="BI170" s="184">
        <f>IF(N170="nulová",J170,0)</f>
        <v>0</v>
      </c>
      <c r="BJ170" s="16" t="s">
        <v>82</v>
      </c>
      <c r="BK170" s="184">
        <f>ROUND(I170*H170,2)</f>
        <v>0</v>
      </c>
      <c r="BL170" s="16" t="s">
        <v>556</v>
      </c>
      <c r="BM170" s="16" t="s">
        <v>667</v>
      </c>
    </row>
    <row r="171" spans="2:65" s="1" customFormat="1" ht="19.5">
      <c r="B171" s="33"/>
      <c r="C171" s="34"/>
      <c r="D171" s="185" t="s">
        <v>162</v>
      </c>
      <c r="E171" s="34"/>
      <c r="F171" s="186" t="s">
        <v>2480</v>
      </c>
      <c r="G171" s="34"/>
      <c r="H171" s="34"/>
      <c r="I171" s="102"/>
      <c r="J171" s="34"/>
      <c r="K171" s="34"/>
      <c r="L171" s="37"/>
      <c r="M171" s="187"/>
      <c r="N171" s="59"/>
      <c r="O171" s="59"/>
      <c r="P171" s="59"/>
      <c r="Q171" s="59"/>
      <c r="R171" s="59"/>
      <c r="S171" s="59"/>
      <c r="T171" s="60"/>
      <c r="AT171" s="16" t="s">
        <v>162</v>
      </c>
      <c r="AU171" s="16" t="s">
        <v>82</v>
      </c>
    </row>
    <row r="172" spans="2:65" s="1" customFormat="1" ht="16.5" customHeight="1">
      <c r="B172" s="33"/>
      <c r="C172" s="173" t="s">
        <v>429</v>
      </c>
      <c r="D172" s="173" t="s">
        <v>151</v>
      </c>
      <c r="E172" s="174" t="s">
        <v>2481</v>
      </c>
      <c r="F172" s="175" t="s">
        <v>2401</v>
      </c>
      <c r="G172" s="176" t="s">
        <v>399</v>
      </c>
      <c r="H172" s="177">
        <v>1</v>
      </c>
      <c r="I172" s="178"/>
      <c r="J172" s="179">
        <f>ROUND(I172*H172,2)</f>
        <v>0</v>
      </c>
      <c r="K172" s="175" t="s">
        <v>19</v>
      </c>
      <c r="L172" s="37"/>
      <c r="M172" s="180" t="s">
        <v>19</v>
      </c>
      <c r="N172" s="181" t="s">
        <v>45</v>
      </c>
      <c r="O172" s="59"/>
      <c r="P172" s="182">
        <f>O172*H172</f>
        <v>0</v>
      </c>
      <c r="Q172" s="182">
        <v>0</v>
      </c>
      <c r="R172" s="182">
        <f>Q172*H172</f>
        <v>0</v>
      </c>
      <c r="S172" s="182">
        <v>0</v>
      </c>
      <c r="T172" s="183">
        <f>S172*H172</f>
        <v>0</v>
      </c>
      <c r="AR172" s="16" t="s">
        <v>556</v>
      </c>
      <c r="AT172" s="16" t="s">
        <v>151</v>
      </c>
      <c r="AU172" s="16" t="s">
        <v>82</v>
      </c>
      <c r="AY172" s="16" t="s">
        <v>148</v>
      </c>
      <c r="BE172" s="184">
        <f>IF(N172="základní",J172,0)</f>
        <v>0</v>
      </c>
      <c r="BF172" s="184">
        <f>IF(N172="snížená",J172,0)</f>
        <v>0</v>
      </c>
      <c r="BG172" s="184">
        <f>IF(N172="zákl. přenesená",J172,0)</f>
        <v>0</v>
      </c>
      <c r="BH172" s="184">
        <f>IF(N172="sníž. přenesená",J172,0)</f>
        <v>0</v>
      </c>
      <c r="BI172" s="184">
        <f>IF(N172="nulová",J172,0)</f>
        <v>0</v>
      </c>
      <c r="BJ172" s="16" t="s">
        <v>82</v>
      </c>
      <c r="BK172" s="184">
        <f>ROUND(I172*H172,2)</f>
        <v>0</v>
      </c>
      <c r="BL172" s="16" t="s">
        <v>556</v>
      </c>
      <c r="BM172" s="16" t="s">
        <v>677</v>
      </c>
    </row>
    <row r="173" spans="2:65" s="1" customFormat="1" ht="19.5">
      <c r="B173" s="33"/>
      <c r="C173" s="34"/>
      <c r="D173" s="185" t="s">
        <v>162</v>
      </c>
      <c r="E173" s="34"/>
      <c r="F173" s="186" t="s">
        <v>2482</v>
      </c>
      <c r="G173" s="34"/>
      <c r="H173" s="34"/>
      <c r="I173" s="102"/>
      <c r="J173" s="34"/>
      <c r="K173" s="34"/>
      <c r="L173" s="37"/>
      <c r="M173" s="187"/>
      <c r="N173" s="59"/>
      <c r="O173" s="59"/>
      <c r="P173" s="59"/>
      <c r="Q173" s="59"/>
      <c r="R173" s="59"/>
      <c r="S173" s="59"/>
      <c r="T173" s="60"/>
      <c r="AT173" s="16" t="s">
        <v>162</v>
      </c>
      <c r="AU173" s="16" t="s">
        <v>82</v>
      </c>
    </row>
    <row r="174" spans="2:65" s="1" customFormat="1" ht="16.5" customHeight="1">
      <c r="B174" s="33"/>
      <c r="C174" s="173" t="s">
        <v>433</v>
      </c>
      <c r="D174" s="173" t="s">
        <v>151</v>
      </c>
      <c r="E174" s="174" t="s">
        <v>2483</v>
      </c>
      <c r="F174" s="175" t="s">
        <v>2459</v>
      </c>
      <c r="G174" s="176" t="s">
        <v>399</v>
      </c>
      <c r="H174" s="177">
        <v>1</v>
      </c>
      <c r="I174" s="178"/>
      <c r="J174" s="179">
        <f>ROUND(I174*H174,2)</f>
        <v>0</v>
      </c>
      <c r="K174" s="175" t="s">
        <v>19</v>
      </c>
      <c r="L174" s="37"/>
      <c r="M174" s="180" t="s">
        <v>19</v>
      </c>
      <c r="N174" s="181" t="s">
        <v>45</v>
      </c>
      <c r="O174" s="59"/>
      <c r="P174" s="182">
        <f>O174*H174</f>
        <v>0</v>
      </c>
      <c r="Q174" s="182">
        <v>0</v>
      </c>
      <c r="R174" s="182">
        <f>Q174*H174</f>
        <v>0</v>
      </c>
      <c r="S174" s="182">
        <v>0</v>
      </c>
      <c r="T174" s="183">
        <f>S174*H174</f>
        <v>0</v>
      </c>
      <c r="AR174" s="16" t="s">
        <v>556</v>
      </c>
      <c r="AT174" s="16" t="s">
        <v>151</v>
      </c>
      <c r="AU174" s="16" t="s">
        <v>82</v>
      </c>
      <c r="AY174" s="16" t="s">
        <v>148</v>
      </c>
      <c r="BE174" s="184">
        <f>IF(N174="základní",J174,0)</f>
        <v>0</v>
      </c>
      <c r="BF174" s="184">
        <f>IF(N174="snížená",J174,0)</f>
        <v>0</v>
      </c>
      <c r="BG174" s="184">
        <f>IF(N174="zákl. přenesená",J174,0)</f>
        <v>0</v>
      </c>
      <c r="BH174" s="184">
        <f>IF(N174="sníž. přenesená",J174,0)</f>
        <v>0</v>
      </c>
      <c r="BI174" s="184">
        <f>IF(N174="nulová",J174,0)</f>
        <v>0</v>
      </c>
      <c r="BJ174" s="16" t="s">
        <v>82</v>
      </c>
      <c r="BK174" s="184">
        <f>ROUND(I174*H174,2)</f>
        <v>0</v>
      </c>
      <c r="BL174" s="16" t="s">
        <v>556</v>
      </c>
      <c r="BM174" s="16" t="s">
        <v>687</v>
      </c>
    </row>
    <row r="175" spans="2:65" s="1" customFormat="1" ht="19.5">
      <c r="B175" s="33"/>
      <c r="C175" s="34"/>
      <c r="D175" s="185" t="s">
        <v>162</v>
      </c>
      <c r="E175" s="34"/>
      <c r="F175" s="186" t="s">
        <v>2484</v>
      </c>
      <c r="G175" s="34"/>
      <c r="H175" s="34"/>
      <c r="I175" s="102"/>
      <c r="J175" s="34"/>
      <c r="K175" s="34"/>
      <c r="L175" s="37"/>
      <c r="M175" s="187"/>
      <c r="N175" s="59"/>
      <c r="O175" s="59"/>
      <c r="P175" s="59"/>
      <c r="Q175" s="59"/>
      <c r="R175" s="59"/>
      <c r="S175" s="59"/>
      <c r="T175" s="60"/>
      <c r="AT175" s="16" t="s">
        <v>162</v>
      </c>
      <c r="AU175" s="16" t="s">
        <v>82</v>
      </c>
    </row>
    <row r="176" spans="2:65" s="1" customFormat="1" ht="16.5" customHeight="1">
      <c r="B176" s="33"/>
      <c r="C176" s="173" t="s">
        <v>438</v>
      </c>
      <c r="D176" s="173" t="s">
        <v>151</v>
      </c>
      <c r="E176" s="174" t="s">
        <v>2485</v>
      </c>
      <c r="F176" s="175" t="s">
        <v>2409</v>
      </c>
      <c r="G176" s="176" t="s">
        <v>399</v>
      </c>
      <c r="H176" s="177">
        <v>2</v>
      </c>
      <c r="I176" s="178"/>
      <c r="J176" s="179">
        <f>ROUND(I176*H176,2)</f>
        <v>0</v>
      </c>
      <c r="K176" s="175" t="s">
        <v>19</v>
      </c>
      <c r="L176" s="37"/>
      <c r="M176" s="180" t="s">
        <v>19</v>
      </c>
      <c r="N176" s="181" t="s">
        <v>45</v>
      </c>
      <c r="O176" s="59"/>
      <c r="P176" s="182">
        <f>O176*H176</f>
        <v>0</v>
      </c>
      <c r="Q176" s="182">
        <v>0</v>
      </c>
      <c r="R176" s="182">
        <f>Q176*H176</f>
        <v>0</v>
      </c>
      <c r="S176" s="182">
        <v>0</v>
      </c>
      <c r="T176" s="183">
        <f>S176*H176</f>
        <v>0</v>
      </c>
      <c r="AR176" s="16" t="s">
        <v>556</v>
      </c>
      <c r="AT176" s="16" t="s">
        <v>151</v>
      </c>
      <c r="AU176" s="16" t="s">
        <v>82</v>
      </c>
      <c r="AY176" s="16" t="s">
        <v>148</v>
      </c>
      <c r="BE176" s="184">
        <f>IF(N176="základní",J176,0)</f>
        <v>0</v>
      </c>
      <c r="BF176" s="184">
        <f>IF(N176="snížená",J176,0)</f>
        <v>0</v>
      </c>
      <c r="BG176" s="184">
        <f>IF(N176="zákl. přenesená",J176,0)</f>
        <v>0</v>
      </c>
      <c r="BH176" s="184">
        <f>IF(N176="sníž. přenesená",J176,0)</f>
        <v>0</v>
      </c>
      <c r="BI176" s="184">
        <f>IF(N176="nulová",J176,0)</f>
        <v>0</v>
      </c>
      <c r="BJ176" s="16" t="s">
        <v>82</v>
      </c>
      <c r="BK176" s="184">
        <f>ROUND(I176*H176,2)</f>
        <v>0</v>
      </c>
      <c r="BL176" s="16" t="s">
        <v>556</v>
      </c>
      <c r="BM176" s="16" t="s">
        <v>697</v>
      </c>
    </row>
    <row r="177" spans="2:65" s="1" customFormat="1" ht="19.5">
      <c r="B177" s="33"/>
      <c r="C177" s="34"/>
      <c r="D177" s="185" t="s">
        <v>162</v>
      </c>
      <c r="E177" s="34"/>
      <c r="F177" s="186" t="s">
        <v>2486</v>
      </c>
      <c r="G177" s="34"/>
      <c r="H177" s="34"/>
      <c r="I177" s="102"/>
      <c r="J177" s="34"/>
      <c r="K177" s="34"/>
      <c r="L177" s="37"/>
      <c r="M177" s="187"/>
      <c r="N177" s="59"/>
      <c r="O177" s="59"/>
      <c r="P177" s="59"/>
      <c r="Q177" s="59"/>
      <c r="R177" s="59"/>
      <c r="S177" s="59"/>
      <c r="T177" s="60"/>
      <c r="AT177" s="16" t="s">
        <v>162</v>
      </c>
      <c r="AU177" s="16" t="s">
        <v>82</v>
      </c>
    </row>
    <row r="178" spans="2:65" s="1" customFormat="1" ht="16.5" customHeight="1">
      <c r="B178" s="33"/>
      <c r="C178" s="173" t="s">
        <v>445</v>
      </c>
      <c r="D178" s="173" t="s">
        <v>151</v>
      </c>
      <c r="E178" s="174" t="s">
        <v>2487</v>
      </c>
      <c r="F178" s="175" t="s">
        <v>2415</v>
      </c>
      <c r="G178" s="176" t="s">
        <v>1872</v>
      </c>
      <c r="H178" s="177">
        <v>1</v>
      </c>
      <c r="I178" s="178"/>
      <c r="J178" s="179">
        <f>ROUND(I178*H178,2)</f>
        <v>0</v>
      </c>
      <c r="K178" s="175" t="s">
        <v>19</v>
      </c>
      <c r="L178" s="37"/>
      <c r="M178" s="180" t="s">
        <v>19</v>
      </c>
      <c r="N178" s="181" t="s">
        <v>45</v>
      </c>
      <c r="O178" s="59"/>
      <c r="P178" s="182">
        <f>O178*H178</f>
        <v>0</v>
      </c>
      <c r="Q178" s="182">
        <v>0</v>
      </c>
      <c r="R178" s="182">
        <f>Q178*H178</f>
        <v>0</v>
      </c>
      <c r="S178" s="182">
        <v>0</v>
      </c>
      <c r="T178" s="183">
        <f>S178*H178</f>
        <v>0</v>
      </c>
      <c r="AR178" s="16" t="s">
        <v>556</v>
      </c>
      <c r="AT178" s="16" t="s">
        <v>151</v>
      </c>
      <c r="AU178" s="16" t="s">
        <v>82</v>
      </c>
      <c r="AY178" s="16" t="s">
        <v>148</v>
      </c>
      <c r="BE178" s="184">
        <f>IF(N178="základní",J178,0)</f>
        <v>0</v>
      </c>
      <c r="BF178" s="184">
        <f>IF(N178="snížená",J178,0)</f>
        <v>0</v>
      </c>
      <c r="BG178" s="184">
        <f>IF(N178="zákl. přenesená",J178,0)</f>
        <v>0</v>
      </c>
      <c r="BH178" s="184">
        <f>IF(N178="sníž. přenesená",J178,0)</f>
        <v>0</v>
      </c>
      <c r="BI178" s="184">
        <f>IF(N178="nulová",J178,0)</f>
        <v>0</v>
      </c>
      <c r="BJ178" s="16" t="s">
        <v>82</v>
      </c>
      <c r="BK178" s="184">
        <f>ROUND(I178*H178,2)</f>
        <v>0</v>
      </c>
      <c r="BL178" s="16" t="s">
        <v>556</v>
      </c>
      <c r="BM178" s="16" t="s">
        <v>712</v>
      </c>
    </row>
    <row r="179" spans="2:65" s="1" customFormat="1" ht="19.5">
      <c r="B179" s="33"/>
      <c r="C179" s="34"/>
      <c r="D179" s="185" t="s">
        <v>162</v>
      </c>
      <c r="E179" s="34"/>
      <c r="F179" s="186" t="s">
        <v>2488</v>
      </c>
      <c r="G179" s="34"/>
      <c r="H179" s="34"/>
      <c r="I179" s="102"/>
      <c r="J179" s="34"/>
      <c r="K179" s="34"/>
      <c r="L179" s="37"/>
      <c r="M179" s="187"/>
      <c r="N179" s="59"/>
      <c r="O179" s="59"/>
      <c r="P179" s="59"/>
      <c r="Q179" s="59"/>
      <c r="R179" s="59"/>
      <c r="S179" s="59"/>
      <c r="T179" s="60"/>
      <c r="AT179" s="16" t="s">
        <v>162</v>
      </c>
      <c r="AU179" s="16" t="s">
        <v>82</v>
      </c>
    </row>
    <row r="180" spans="2:65" s="1" customFormat="1" ht="16.5" customHeight="1">
      <c r="B180" s="33"/>
      <c r="C180" s="173" t="s">
        <v>450</v>
      </c>
      <c r="D180" s="173" t="s">
        <v>151</v>
      </c>
      <c r="E180" s="174" t="s">
        <v>2489</v>
      </c>
      <c r="F180" s="175" t="s">
        <v>2397</v>
      </c>
      <c r="G180" s="176" t="s">
        <v>399</v>
      </c>
      <c r="H180" s="177">
        <v>1</v>
      </c>
      <c r="I180" s="178"/>
      <c r="J180" s="179">
        <f>ROUND(I180*H180,2)</f>
        <v>0</v>
      </c>
      <c r="K180" s="175" t="s">
        <v>19</v>
      </c>
      <c r="L180" s="37"/>
      <c r="M180" s="180" t="s">
        <v>19</v>
      </c>
      <c r="N180" s="181" t="s">
        <v>45</v>
      </c>
      <c r="O180" s="59"/>
      <c r="P180" s="182">
        <f>O180*H180</f>
        <v>0</v>
      </c>
      <c r="Q180" s="182">
        <v>0</v>
      </c>
      <c r="R180" s="182">
        <f>Q180*H180</f>
        <v>0</v>
      </c>
      <c r="S180" s="182">
        <v>0</v>
      </c>
      <c r="T180" s="183">
        <f>S180*H180</f>
        <v>0</v>
      </c>
      <c r="AR180" s="16" t="s">
        <v>556</v>
      </c>
      <c r="AT180" s="16" t="s">
        <v>151</v>
      </c>
      <c r="AU180" s="16" t="s">
        <v>82</v>
      </c>
      <c r="AY180" s="16" t="s">
        <v>148</v>
      </c>
      <c r="BE180" s="184">
        <f>IF(N180="základní",J180,0)</f>
        <v>0</v>
      </c>
      <c r="BF180" s="184">
        <f>IF(N180="snížená",J180,0)</f>
        <v>0</v>
      </c>
      <c r="BG180" s="184">
        <f>IF(N180="zákl. přenesená",J180,0)</f>
        <v>0</v>
      </c>
      <c r="BH180" s="184">
        <f>IF(N180="sníž. přenesená",J180,0)</f>
        <v>0</v>
      </c>
      <c r="BI180" s="184">
        <f>IF(N180="nulová",J180,0)</f>
        <v>0</v>
      </c>
      <c r="BJ180" s="16" t="s">
        <v>82</v>
      </c>
      <c r="BK180" s="184">
        <f>ROUND(I180*H180,2)</f>
        <v>0</v>
      </c>
      <c r="BL180" s="16" t="s">
        <v>556</v>
      </c>
      <c r="BM180" s="16" t="s">
        <v>724</v>
      </c>
    </row>
    <row r="181" spans="2:65" s="1" customFormat="1" ht="19.5">
      <c r="B181" s="33"/>
      <c r="C181" s="34"/>
      <c r="D181" s="185" t="s">
        <v>162</v>
      </c>
      <c r="E181" s="34"/>
      <c r="F181" s="186" t="s">
        <v>2490</v>
      </c>
      <c r="G181" s="34"/>
      <c r="H181" s="34"/>
      <c r="I181" s="102"/>
      <c r="J181" s="34"/>
      <c r="K181" s="34"/>
      <c r="L181" s="37"/>
      <c r="M181" s="187"/>
      <c r="N181" s="59"/>
      <c r="O181" s="59"/>
      <c r="P181" s="59"/>
      <c r="Q181" s="59"/>
      <c r="R181" s="59"/>
      <c r="S181" s="59"/>
      <c r="T181" s="60"/>
      <c r="AT181" s="16" t="s">
        <v>162</v>
      </c>
      <c r="AU181" s="16" t="s">
        <v>82</v>
      </c>
    </row>
    <row r="182" spans="2:65" s="1" customFormat="1" ht="16.5" customHeight="1">
      <c r="B182" s="33"/>
      <c r="C182" s="173" t="s">
        <v>454</v>
      </c>
      <c r="D182" s="173" t="s">
        <v>151</v>
      </c>
      <c r="E182" s="174" t="s">
        <v>2491</v>
      </c>
      <c r="F182" s="175" t="s">
        <v>2399</v>
      </c>
      <c r="G182" s="176" t="s">
        <v>399</v>
      </c>
      <c r="H182" s="177">
        <v>1</v>
      </c>
      <c r="I182" s="178"/>
      <c r="J182" s="179">
        <f>ROUND(I182*H182,2)</f>
        <v>0</v>
      </c>
      <c r="K182" s="175" t="s">
        <v>19</v>
      </c>
      <c r="L182" s="37"/>
      <c r="M182" s="180" t="s">
        <v>19</v>
      </c>
      <c r="N182" s="181" t="s">
        <v>45</v>
      </c>
      <c r="O182" s="59"/>
      <c r="P182" s="182">
        <f>O182*H182</f>
        <v>0</v>
      </c>
      <c r="Q182" s="182">
        <v>0</v>
      </c>
      <c r="R182" s="182">
        <f>Q182*H182</f>
        <v>0</v>
      </c>
      <c r="S182" s="182">
        <v>0</v>
      </c>
      <c r="T182" s="183">
        <f>S182*H182</f>
        <v>0</v>
      </c>
      <c r="AR182" s="16" t="s">
        <v>556</v>
      </c>
      <c r="AT182" s="16" t="s">
        <v>151</v>
      </c>
      <c r="AU182" s="16" t="s">
        <v>82</v>
      </c>
      <c r="AY182" s="16" t="s">
        <v>148</v>
      </c>
      <c r="BE182" s="184">
        <f>IF(N182="základní",J182,0)</f>
        <v>0</v>
      </c>
      <c r="BF182" s="184">
        <f>IF(N182="snížená",J182,0)</f>
        <v>0</v>
      </c>
      <c r="BG182" s="184">
        <f>IF(N182="zákl. přenesená",J182,0)</f>
        <v>0</v>
      </c>
      <c r="BH182" s="184">
        <f>IF(N182="sníž. přenesená",J182,0)</f>
        <v>0</v>
      </c>
      <c r="BI182" s="184">
        <f>IF(N182="nulová",J182,0)</f>
        <v>0</v>
      </c>
      <c r="BJ182" s="16" t="s">
        <v>82</v>
      </c>
      <c r="BK182" s="184">
        <f>ROUND(I182*H182,2)</f>
        <v>0</v>
      </c>
      <c r="BL182" s="16" t="s">
        <v>556</v>
      </c>
      <c r="BM182" s="16" t="s">
        <v>736</v>
      </c>
    </row>
    <row r="183" spans="2:65" s="1" customFormat="1" ht="19.5">
      <c r="B183" s="33"/>
      <c r="C183" s="34"/>
      <c r="D183" s="185" t="s">
        <v>162</v>
      </c>
      <c r="E183" s="34"/>
      <c r="F183" s="186" t="s">
        <v>2492</v>
      </c>
      <c r="G183" s="34"/>
      <c r="H183" s="34"/>
      <c r="I183" s="102"/>
      <c r="J183" s="34"/>
      <c r="K183" s="34"/>
      <c r="L183" s="37"/>
      <c r="M183" s="187"/>
      <c r="N183" s="59"/>
      <c r="O183" s="59"/>
      <c r="P183" s="59"/>
      <c r="Q183" s="59"/>
      <c r="R183" s="59"/>
      <c r="S183" s="59"/>
      <c r="T183" s="60"/>
      <c r="AT183" s="16" t="s">
        <v>162</v>
      </c>
      <c r="AU183" s="16" t="s">
        <v>82</v>
      </c>
    </row>
    <row r="184" spans="2:65" s="1" customFormat="1" ht="16.5" customHeight="1">
      <c r="B184" s="33"/>
      <c r="C184" s="173" t="s">
        <v>461</v>
      </c>
      <c r="D184" s="173" t="s">
        <v>151</v>
      </c>
      <c r="E184" s="174" t="s">
        <v>2493</v>
      </c>
      <c r="F184" s="175" t="s">
        <v>2401</v>
      </c>
      <c r="G184" s="176" t="s">
        <v>399</v>
      </c>
      <c r="H184" s="177">
        <v>1</v>
      </c>
      <c r="I184" s="178"/>
      <c r="J184" s="179">
        <f>ROUND(I184*H184,2)</f>
        <v>0</v>
      </c>
      <c r="K184" s="175" t="s">
        <v>19</v>
      </c>
      <c r="L184" s="37"/>
      <c r="M184" s="180" t="s">
        <v>19</v>
      </c>
      <c r="N184" s="181" t="s">
        <v>45</v>
      </c>
      <c r="O184" s="59"/>
      <c r="P184" s="182">
        <f>O184*H184</f>
        <v>0</v>
      </c>
      <c r="Q184" s="182">
        <v>0</v>
      </c>
      <c r="R184" s="182">
        <f>Q184*H184</f>
        <v>0</v>
      </c>
      <c r="S184" s="182">
        <v>0</v>
      </c>
      <c r="T184" s="183">
        <f>S184*H184</f>
        <v>0</v>
      </c>
      <c r="AR184" s="16" t="s">
        <v>556</v>
      </c>
      <c r="AT184" s="16" t="s">
        <v>151</v>
      </c>
      <c r="AU184" s="16" t="s">
        <v>82</v>
      </c>
      <c r="AY184" s="16" t="s">
        <v>148</v>
      </c>
      <c r="BE184" s="184">
        <f>IF(N184="základní",J184,0)</f>
        <v>0</v>
      </c>
      <c r="BF184" s="184">
        <f>IF(N184="snížená",J184,0)</f>
        <v>0</v>
      </c>
      <c r="BG184" s="184">
        <f>IF(N184="zákl. přenesená",J184,0)</f>
        <v>0</v>
      </c>
      <c r="BH184" s="184">
        <f>IF(N184="sníž. přenesená",J184,0)</f>
        <v>0</v>
      </c>
      <c r="BI184" s="184">
        <f>IF(N184="nulová",J184,0)</f>
        <v>0</v>
      </c>
      <c r="BJ184" s="16" t="s">
        <v>82</v>
      </c>
      <c r="BK184" s="184">
        <f>ROUND(I184*H184,2)</f>
        <v>0</v>
      </c>
      <c r="BL184" s="16" t="s">
        <v>556</v>
      </c>
      <c r="BM184" s="16" t="s">
        <v>746</v>
      </c>
    </row>
    <row r="185" spans="2:65" s="1" customFormat="1" ht="19.5">
      <c r="B185" s="33"/>
      <c r="C185" s="34"/>
      <c r="D185" s="185" t="s">
        <v>162</v>
      </c>
      <c r="E185" s="34"/>
      <c r="F185" s="186" t="s">
        <v>2494</v>
      </c>
      <c r="G185" s="34"/>
      <c r="H185" s="34"/>
      <c r="I185" s="102"/>
      <c r="J185" s="34"/>
      <c r="K185" s="34"/>
      <c r="L185" s="37"/>
      <c r="M185" s="187"/>
      <c r="N185" s="59"/>
      <c r="O185" s="59"/>
      <c r="P185" s="59"/>
      <c r="Q185" s="59"/>
      <c r="R185" s="59"/>
      <c r="S185" s="59"/>
      <c r="T185" s="60"/>
      <c r="AT185" s="16" t="s">
        <v>162</v>
      </c>
      <c r="AU185" s="16" t="s">
        <v>82</v>
      </c>
    </row>
    <row r="186" spans="2:65" s="1" customFormat="1" ht="16.5" customHeight="1">
      <c r="B186" s="33"/>
      <c r="C186" s="173" t="s">
        <v>466</v>
      </c>
      <c r="D186" s="173" t="s">
        <v>151</v>
      </c>
      <c r="E186" s="174" t="s">
        <v>2495</v>
      </c>
      <c r="F186" s="175" t="s">
        <v>2459</v>
      </c>
      <c r="G186" s="176" t="s">
        <v>399</v>
      </c>
      <c r="H186" s="177">
        <v>1</v>
      </c>
      <c r="I186" s="178"/>
      <c r="J186" s="179">
        <f>ROUND(I186*H186,2)</f>
        <v>0</v>
      </c>
      <c r="K186" s="175" t="s">
        <v>19</v>
      </c>
      <c r="L186" s="37"/>
      <c r="M186" s="180" t="s">
        <v>19</v>
      </c>
      <c r="N186" s="181" t="s">
        <v>45</v>
      </c>
      <c r="O186" s="59"/>
      <c r="P186" s="182">
        <f>O186*H186</f>
        <v>0</v>
      </c>
      <c r="Q186" s="182">
        <v>0</v>
      </c>
      <c r="R186" s="182">
        <f>Q186*H186</f>
        <v>0</v>
      </c>
      <c r="S186" s="182">
        <v>0</v>
      </c>
      <c r="T186" s="183">
        <f>S186*H186</f>
        <v>0</v>
      </c>
      <c r="AR186" s="16" t="s">
        <v>556</v>
      </c>
      <c r="AT186" s="16" t="s">
        <v>151</v>
      </c>
      <c r="AU186" s="16" t="s">
        <v>82</v>
      </c>
      <c r="AY186" s="16" t="s">
        <v>148</v>
      </c>
      <c r="BE186" s="184">
        <f>IF(N186="základní",J186,0)</f>
        <v>0</v>
      </c>
      <c r="BF186" s="184">
        <f>IF(N186="snížená",J186,0)</f>
        <v>0</v>
      </c>
      <c r="BG186" s="184">
        <f>IF(N186="zákl. přenesená",J186,0)</f>
        <v>0</v>
      </c>
      <c r="BH186" s="184">
        <f>IF(N186="sníž. přenesená",J186,0)</f>
        <v>0</v>
      </c>
      <c r="BI186" s="184">
        <f>IF(N186="nulová",J186,0)</f>
        <v>0</v>
      </c>
      <c r="BJ186" s="16" t="s">
        <v>82</v>
      </c>
      <c r="BK186" s="184">
        <f>ROUND(I186*H186,2)</f>
        <v>0</v>
      </c>
      <c r="BL186" s="16" t="s">
        <v>556</v>
      </c>
      <c r="BM186" s="16" t="s">
        <v>756</v>
      </c>
    </row>
    <row r="187" spans="2:65" s="1" customFormat="1" ht="19.5">
      <c r="B187" s="33"/>
      <c r="C187" s="34"/>
      <c r="D187" s="185" t="s">
        <v>162</v>
      </c>
      <c r="E187" s="34"/>
      <c r="F187" s="186" t="s">
        <v>2496</v>
      </c>
      <c r="G187" s="34"/>
      <c r="H187" s="34"/>
      <c r="I187" s="102"/>
      <c r="J187" s="34"/>
      <c r="K187" s="34"/>
      <c r="L187" s="37"/>
      <c r="M187" s="187"/>
      <c r="N187" s="59"/>
      <c r="O187" s="59"/>
      <c r="P187" s="59"/>
      <c r="Q187" s="59"/>
      <c r="R187" s="59"/>
      <c r="S187" s="59"/>
      <c r="T187" s="60"/>
      <c r="AT187" s="16" t="s">
        <v>162</v>
      </c>
      <c r="AU187" s="16" t="s">
        <v>82</v>
      </c>
    </row>
    <row r="188" spans="2:65" s="1" customFormat="1" ht="16.5" customHeight="1">
      <c r="B188" s="33"/>
      <c r="C188" s="173" t="s">
        <v>471</v>
      </c>
      <c r="D188" s="173" t="s">
        <v>151</v>
      </c>
      <c r="E188" s="174" t="s">
        <v>2497</v>
      </c>
      <c r="F188" s="175" t="s">
        <v>2409</v>
      </c>
      <c r="G188" s="176" t="s">
        <v>399</v>
      </c>
      <c r="H188" s="177">
        <v>2</v>
      </c>
      <c r="I188" s="178"/>
      <c r="J188" s="179">
        <f>ROUND(I188*H188,2)</f>
        <v>0</v>
      </c>
      <c r="K188" s="175" t="s">
        <v>19</v>
      </c>
      <c r="L188" s="37"/>
      <c r="M188" s="180" t="s">
        <v>19</v>
      </c>
      <c r="N188" s="181" t="s">
        <v>45</v>
      </c>
      <c r="O188" s="59"/>
      <c r="P188" s="182">
        <f>O188*H188</f>
        <v>0</v>
      </c>
      <c r="Q188" s="182">
        <v>0</v>
      </c>
      <c r="R188" s="182">
        <f>Q188*H188</f>
        <v>0</v>
      </c>
      <c r="S188" s="182">
        <v>0</v>
      </c>
      <c r="T188" s="183">
        <f>S188*H188</f>
        <v>0</v>
      </c>
      <c r="AR188" s="16" t="s">
        <v>556</v>
      </c>
      <c r="AT188" s="16" t="s">
        <v>151</v>
      </c>
      <c r="AU188" s="16" t="s">
        <v>82</v>
      </c>
      <c r="AY188" s="16" t="s">
        <v>148</v>
      </c>
      <c r="BE188" s="184">
        <f>IF(N188="základní",J188,0)</f>
        <v>0</v>
      </c>
      <c r="BF188" s="184">
        <f>IF(N188="snížená",J188,0)</f>
        <v>0</v>
      </c>
      <c r="BG188" s="184">
        <f>IF(N188="zákl. přenesená",J188,0)</f>
        <v>0</v>
      </c>
      <c r="BH188" s="184">
        <f>IF(N188="sníž. přenesená",J188,0)</f>
        <v>0</v>
      </c>
      <c r="BI188" s="184">
        <f>IF(N188="nulová",J188,0)</f>
        <v>0</v>
      </c>
      <c r="BJ188" s="16" t="s">
        <v>82</v>
      </c>
      <c r="BK188" s="184">
        <f>ROUND(I188*H188,2)</f>
        <v>0</v>
      </c>
      <c r="BL188" s="16" t="s">
        <v>556</v>
      </c>
      <c r="BM188" s="16" t="s">
        <v>768</v>
      </c>
    </row>
    <row r="189" spans="2:65" s="1" customFormat="1" ht="19.5">
      <c r="B189" s="33"/>
      <c r="C189" s="34"/>
      <c r="D189" s="185" t="s">
        <v>162</v>
      </c>
      <c r="E189" s="34"/>
      <c r="F189" s="186" t="s">
        <v>2498</v>
      </c>
      <c r="G189" s="34"/>
      <c r="H189" s="34"/>
      <c r="I189" s="102"/>
      <c r="J189" s="34"/>
      <c r="K189" s="34"/>
      <c r="L189" s="37"/>
      <c r="M189" s="187"/>
      <c r="N189" s="59"/>
      <c r="O189" s="59"/>
      <c r="P189" s="59"/>
      <c r="Q189" s="59"/>
      <c r="R189" s="59"/>
      <c r="S189" s="59"/>
      <c r="T189" s="60"/>
      <c r="AT189" s="16" t="s">
        <v>162</v>
      </c>
      <c r="AU189" s="16" t="s">
        <v>82</v>
      </c>
    </row>
    <row r="190" spans="2:65" s="1" customFormat="1" ht="16.5" customHeight="1">
      <c r="B190" s="33"/>
      <c r="C190" s="173" t="s">
        <v>476</v>
      </c>
      <c r="D190" s="173" t="s">
        <v>151</v>
      </c>
      <c r="E190" s="174" t="s">
        <v>2499</v>
      </c>
      <c r="F190" s="175" t="s">
        <v>2415</v>
      </c>
      <c r="G190" s="176" t="s">
        <v>1872</v>
      </c>
      <c r="H190" s="177">
        <v>1</v>
      </c>
      <c r="I190" s="178"/>
      <c r="J190" s="179">
        <f>ROUND(I190*H190,2)</f>
        <v>0</v>
      </c>
      <c r="K190" s="175" t="s">
        <v>19</v>
      </c>
      <c r="L190" s="37"/>
      <c r="M190" s="180" t="s">
        <v>19</v>
      </c>
      <c r="N190" s="181" t="s">
        <v>45</v>
      </c>
      <c r="O190" s="59"/>
      <c r="P190" s="182">
        <f>O190*H190</f>
        <v>0</v>
      </c>
      <c r="Q190" s="182">
        <v>0</v>
      </c>
      <c r="R190" s="182">
        <f>Q190*H190</f>
        <v>0</v>
      </c>
      <c r="S190" s="182">
        <v>0</v>
      </c>
      <c r="T190" s="183">
        <f>S190*H190</f>
        <v>0</v>
      </c>
      <c r="AR190" s="16" t="s">
        <v>556</v>
      </c>
      <c r="AT190" s="16" t="s">
        <v>151</v>
      </c>
      <c r="AU190" s="16" t="s">
        <v>82</v>
      </c>
      <c r="AY190" s="16" t="s">
        <v>148</v>
      </c>
      <c r="BE190" s="184">
        <f>IF(N190="základní",J190,0)</f>
        <v>0</v>
      </c>
      <c r="BF190" s="184">
        <f>IF(N190="snížená",J190,0)</f>
        <v>0</v>
      </c>
      <c r="BG190" s="184">
        <f>IF(N190="zákl. přenesená",J190,0)</f>
        <v>0</v>
      </c>
      <c r="BH190" s="184">
        <f>IF(N190="sníž. přenesená",J190,0)</f>
        <v>0</v>
      </c>
      <c r="BI190" s="184">
        <f>IF(N190="nulová",J190,0)</f>
        <v>0</v>
      </c>
      <c r="BJ190" s="16" t="s">
        <v>82</v>
      </c>
      <c r="BK190" s="184">
        <f>ROUND(I190*H190,2)</f>
        <v>0</v>
      </c>
      <c r="BL190" s="16" t="s">
        <v>556</v>
      </c>
      <c r="BM190" s="16" t="s">
        <v>780</v>
      </c>
    </row>
    <row r="191" spans="2:65" s="1" customFormat="1" ht="19.5">
      <c r="B191" s="33"/>
      <c r="C191" s="34"/>
      <c r="D191" s="185" t="s">
        <v>162</v>
      </c>
      <c r="E191" s="34"/>
      <c r="F191" s="186" t="s">
        <v>2500</v>
      </c>
      <c r="G191" s="34"/>
      <c r="H191" s="34"/>
      <c r="I191" s="102"/>
      <c r="J191" s="34"/>
      <c r="K191" s="34"/>
      <c r="L191" s="37"/>
      <c r="M191" s="187"/>
      <c r="N191" s="59"/>
      <c r="O191" s="59"/>
      <c r="P191" s="59"/>
      <c r="Q191" s="59"/>
      <c r="R191" s="59"/>
      <c r="S191" s="59"/>
      <c r="T191" s="60"/>
      <c r="AT191" s="16" t="s">
        <v>162</v>
      </c>
      <c r="AU191" s="16" t="s">
        <v>82</v>
      </c>
    </row>
    <row r="192" spans="2:65" s="1" customFormat="1" ht="16.5" customHeight="1">
      <c r="B192" s="33"/>
      <c r="C192" s="173" t="s">
        <v>485</v>
      </c>
      <c r="D192" s="173" t="s">
        <v>151</v>
      </c>
      <c r="E192" s="174" t="s">
        <v>2501</v>
      </c>
      <c r="F192" s="175" t="s">
        <v>2502</v>
      </c>
      <c r="G192" s="176" t="s">
        <v>399</v>
      </c>
      <c r="H192" s="177">
        <v>1</v>
      </c>
      <c r="I192" s="178"/>
      <c r="J192" s="179">
        <f>ROUND(I192*H192,2)</f>
        <v>0</v>
      </c>
      <c r="K192" s="175" t="s">
        <v>19</v>
      </c>
      <c r="L192" s="37"/>
      <c r="M192" s="180" t="s">
        <v>19</v>
      </c>
      <c r="N192" s="181" t="s">
        <v>45</v>
      </c>
      <c r="O192" s="59"/>
      <c r="P192" s="182">
        <f>O192*H192</f>
        <v>0</v>
      </c>
      <c r="Q192" s="182">
        <v>0</v>
      </c>
      <c r="R192" s="182">
        <f>Q192*H192</f>
        <v>0</v>
      </c>
      <c r="S192" s="182">
        <v>0</v>
      </c>
      <c r="T192" s="183">
        <f>S192*H192</f>
        <v>0</v>
      </c>
      <c r="AR192" s="16" t="s">
        <v>556</v>
      </c>
      <c r="AT192" s="16" t="s">
        <v>151</v>
      </c>
      <c r="AU192" s="16" t="s">
        <v>82</v>
      </c>
      <c r="AY192" s="16" t="s">
        <v>148</v>
      </c>
      <c r="BE192" s="184">
        <f>IF(N192="základní",J192,0)</f>
        <v>0</v>
      </c>
      <c r="BF192" s="184">
        <f>IF(N192="snížená",J192,0)</f>
        <v>0</v>
      </c>
      <c r="BG192" s="184">
        <f>IF(N192="zákl. přenesená",J192,0)</f>
        <v>0</v>
      </c>
      <c r="BH192" s="184">
        <f>IF(N192="sníž. přenesená",J192,0)</f>
        <v>0</v>
      </c>
      <c r="BI192" s="184">
        <f>IF(N192="nulová",J192,0)</f>
        <v>0</v>
      </c>
      <c r="BJ192" s="16" t="s">
        <v>82</v>
      </c>
      <c r="BK192" s="184">
        <f>ROUND(I192*H192,2)</f>
        <v>0</v>
      </c>
      <c r="BL192" s="16" t="s">
        <v>556</v>
      </c>
      <c r="BM192" s="16" t="s">
        <v>791</v>
      </c>
    </row>
    <row r="193" spans="2:65" s="1" customFormat="1" ht="19.5">
      <c r="B193" s="33"/>
      <c r="C193" s="34"/>
      <c r="D193" s="185" t="s">
        <v>162</v>
      </c>
      <c r="E193" s="34"/>
      <c r="F193" s="186" t="s">
        <v>2503</v>
      </c>
      <c r="G193" s="34"/>
      <c r="H193" s="34"/>
      <c r="I193" s="102"/>
      <c r="J193" s="34"/>
      <c r="K193" s="34"/>
      <c r="L193" s="37"/>
      <c r="M193" s="187"/>
      <c r="N193" s="59"/>
      <c r="O193" s="59"/>
      <c r="P193" s="59"/>
      <c r="Q193" s="59"/>
      <c r="R193" s="59"/>
      <c r="S193" s="59"/>
      <c r="T193" s="60"/>
      <c r="AT193" s="16" t="s">
        <v>162</v>
      </c>
      <c r="AU193" s="16" t="s">
        <v>82</v>
      </c>
    </row>
    <row r="194" spans="2:65" s="1" customFormat="1" ht="16.5" customHeight="1">
      <c r="B194" s="33"/>
      <c r="C194" s="173" t="s">
        <v>490</v>
      </c>
      <c r="D194" s="173" t="s">
        <v>151</v>
      </c>
      <c r="E194" s="174" t="s">
        <v>2504</v>
      </c>
      <c r="F194" s="175" t="s">
        <v>2505</v>
      </c>
      <c r="G194" s="176" t="s">
        <v>399</v>
      </c>
      <c r="H194" s="177">
        <v>1</v>
      </c>
      <c r="I194" s="178"/>
      <c r="J194" s="179">
        <f>ROUND(I194*H194,2)</f>
        <v>0</v>
      </c>
      <c r="K194" s="175" t="s">
        <v>19</v>
      </c>
      <c r="L194" s="37"/>
      <c r="M194" s="180" t="s">
        <v>19</v>
      </c>
      <c r="N194" s="181" t="s">
        <v>45</v>
      </c>
      <c r="O194" s="59"/>
      <c r="P194" s="182">
        <f>O194*H194</f>
        <v>0</v>
      </c>
      <c r="Q194" s="182">
        <v>0</v>
      </c>
      <c r="R194" s="182">
        <f>Q194*H194</f>
        <v>0</v>
      </c>
      <c r="S194" s="182">
        <v>0</v>
      </c>
      <c r="T194" s="183">
        <f>S194*H194</f>
        <v>0</v>
      </c>
      <c r="AR194" s="16" t="s">
        <v>556</v>
      </c>
      <c r="AT194" s="16" t="s">
        <v>151</v>
      </c>
      <c r="AU194" s="16" t="s">
        <v>82</v>
      </c>
      <c r="AY194" s="16" t="s">
        <v>148</v>
      </c>
      <c r="BE194" s="184">
        <f>IF(N194="základní",J194,0)</f>
        <v>0</v>
      </c>
      <c r="BF194" s="184">
        <f>IF(N194="snížená",J194,0)</f>
        <v>0</v>
      </c>
      <c r="BG194" s="184">
        <f>IF(N194="zákl. přenesená",J194,0)</f>
        <v>0</v>
      </c>
      <c r="BH194" s="184">
        <f>IF(N194="sníž. přenesená",J194,0)</f>
        <v>0</v>
      </c>
      <c r="BI194" s="184">
        <f>IF(N194="nulová",J194,0)</f>
        <v>0</v>
      </c>
      <c r="BJ194" s="16" t="s">
        <v>82</v>
      </c>
      <c r="BK194" s="184">
        <f>ROUND(I194*H194,2)</f>
        <v>0</v>
      </c>
      <c r="BL194" s="16" t="s">
        <v>556</v>
      </c>
      <c r="BM194" s="16" t="s">
        <v>806</v>
      </c>
    </row>
    <row r="195" spans="2:65" s="1" customFormat="1" ht="19.5">
      <c r="B195" s="33"/>
      <c r="C195" s="34"/>
      <c r="D195" s="185" t="s">
        <v>162</v>
      </c>
      <c r="E195" s="34"/>
      <c r="F195" s="186" t="s">
        <v>2506</v>
      </c>
      <c r="G195" s="34"/>
      <c r="H195" s="34"/>
      <c r="I195" s="102"/>
      <c r="J195" s="34"/>
      <c r="K195" s="34"/>
      <c r="L195" s="37"/>
      <c r="M195" s="187"/>
      <c r="N195" s="59"/>
      <c r="O195" s="59"/>
      <c r="P195" s="59"/>
      <c r="Q195" s="59"/>
      <c r="R195" s="59"/>
      <c r="S195" s="59"/>
      <c r="T195" s="60"/>
      <c r="AT195" s="16" t="s">
        <v>162</v>
      </c>
      <c r="AU195" s="16" t="s">
        <v>82</v>
      </c>
    </row>
    <row r="196" spans="2:65" s="1" customFormat="1" ht="16.5" customHeight="1">
      <c r="B196" s="33"/>
      <c r="C196" s="173" t="s">
        <v>499</v>
      </c>
      <c r="D196" s="173" t="s">
        <v>151</v>
      </c>
      <c r="E196" s="174" t="s">
        <v>2507</v>
      </c>
      <c r="F196" s="175" t="s">
        <v>2505</v>
      </c>
      <c r="G196" s="176" t="s">
        <v>399</v>
      </c>
      <c r="H196" s="177">
        <v>1</v>
      </c>
      <c r="I196" s="178"/>
      <c r="J196" s="179">
        <f>ROUND(I196*H196,2)</f>
        <v>0</v>
      </c>
      <c r="K196" s="175" t="s">
        <v>19</v>
      </c>
      <c r="L196" s="37"/>
      <c r="M196" s="180" t="s">
        <v>19</v>
      </c>
      <c r="N196" s="181" t="s">
        <v>45</v>
      </c>
      <c r="O196" s="59"/>
      <c r="P196" s="182">
        <f>O196*H196</f>
        <v>0</v>
      </c>
      <c r="Q196" s="182">
        <v>0</v>
      </c>
      <c r="R196" s="182">
        <f>Q196*H196</f>
        <v>0</v>
      </c>
      <c r="S196" s="182">
        <v>0</v>
      </c>
      <c r="T196" s="183">
        <f>S196*H196</f>
        <v>0</v>
      </c>
      <c r="AR196" s="16" t="s">
        <v>556</v>
      </c>
      <c r="AT196" s="16" t="s">
        <v>151</v>
      </c>
      <c r="AU196" s="16" t="s">
        <v>82</v>
      </c>
      <c r="AY196" s="16" t="s">
        <v>148</v>
      </c>
      <c r="BE196" s="184">
        <f>IF(N196="základní",J196,0)</f>
        <v>0</v>
      </c>
      <c r="BF196" s="184">
        <f>IF(N196="snížená",J196,0)</f>
        <v>0</v>
      </c>
      <c r="BG196" s="184">
        <f>IF(N196="zákl. přenesená",J196,0)</f>
        <v>0</v>
      </c>
      <c r="BH196" s="184">
        <f>IF(N196="sníž. přenesená",J196,0)</f>
        <v>0</v>
      </c>
      <c r="BI196" s="184">
        <f>IF(N196="nulová",J196,0)</f>
        <v>0</v>
      </c>
      <c r="BJ196" s="16" t="s">
        <v>82</v>
      </c>
      <c r="BK196" s="184">
        <f>ROUND(I196*H196,2)</f>
        <v>0</v>
      </c>
      <c r="BL196" s="16" t="s">
        <v>556</v>
      </c>
      <c r="BM196" s="16" t="s">
        <v>820</v>
      </c>
    </row>
    <row r="197" spans="2:65" s="1" customFormat="1" ht="19.5">
      <c r="B197" s="33"/>
      <c r="C197" s="34"/>
      <c r="D197" s="185" t="s">
        <v>162</v>
      </c>
      <c r="E197" s="34"/>
      <c r="F197" s="186" t="s">
        <v>2508</v>
      </c>
      <c r="G197" s="34"/>
      <c r="H197" s="34"/>
      <c r="I197" s="102"/>
      <c r="J197" s="34"/>
      <c r="K197" s="34"/>
      <c r="L197" s="37"/>
      <c r="M197" s="187"/>
      <c r="N197" s="59"/>
      <c r="O197" s="59"/>
      <c r="P197" s="59"/>
      <c r="Q197" s="59"/>
      <c r="R197" s="59"/>
      <c r="S197" s="59"/>
      <c r="T197" s="60"/>
      <c r="AT197" s="16" t="s">
        <v>162</v>
      </c>
      <c r="AU197" s="16" t="s">
        <v>82</v>
      </c>
    </row>
    <row r="198" spans="2:65" s="1" customFormat="1" ht="16.5" customHeight="1">
      <c r="B198" s="33"/>
      <c r="C198" s="173" t="s">
        <v>507</v>
      </c>
      <c r="D198" s="173" t="s">
        <v>151</v>
      </c>
      <c r="E198" s="174" t="s">
        <v>2509</v>
      </c>
      <c r="F198" s="175" t="s">
        <v>2510</v>
      </c>
      <c r="G198" s="176" t="s">
        <v>399</v>
      </c>
      <c r="H198" s="177">
        <v>2</v>
      </c>
      <c r="I198" s="178"/>
      <c r="J198" s="179">
        <f>ROUND(I198*H198,2)</f>
        <v>0</v>
      </c>
      <c r="K198" s="175" t="s">
        <v>19</v>
      </c>
      <c r="L198" s="37"/>
      <c r="M198" s="180" t="s">
        <v>19</v>
      </c>
      <c r="N198" s="181" t="s">
        <v>45</v>
      </c>
      <c r="O198" s="59"/>
      <c r="P198" s="182">
        <f>O198*H198</f>
        <v>0</v>
      </c>
      <c r="Q198" s="182">
        <v>0</v>
      </c>
      <c r="R198" s="182">
        <f>Q198*H198</f>
        <v>0</v>
      </c>
      <c r="S198" s="182">
        <v>0</v>
      </c>
      <c r="T198" s="183">
        <f>S198*H198</f>
        <v>0</v>
      </c>
      <c r="AR198" s="16" t="s">
        <v>556</v>
      </c>
      <c r="AT198" s="16" t="s">
        <v>151</v>
      </c>
      <c r="AU198" s="16" t="s">
        <v>82</v>
      </c>
      <c r="AY198" s="16" t="s">
        <v>148</v>
      </c>
      <c r="BE198" s="184">
        <f>IF(N198="základní",J198,0)</f>
        <v>0</v>
      </c>
      <c r="BF198" s="184">
        <f>IF(N198="snížená",J198,0)</f>
        <v>0</v>
      </c>
      <c r="BG198" s="184">
        <f>IF(N198="zákl. přenesená",J198,0)</f>
        <v>0</v>
      </c>
      <c r="BH198" s="184">
        <f>IF(N198="sníž. přenesená",J198,0)</f>
        <v>0</v>
      </c>
      <c r="BI198" s="184">
        <f>IF(N198="nulová",J198,0)</f>
        <v>0</v>
      </c>
      <c r="BJ198" s="16" t="s">
        <v>82</v>
      </c>
      <c r="BK198" s="184">
        <f>ROUND(I198*H198,2)</f>
        <v>0</v>
      </c>
      <c r="BL198" s="16" t="s">
        <v>556</v>
      </c>
      <c r="BM198" s="16" t="s">
        <v>834</v>
      </c>
    </row>
    <row r="199" spans="2:65" s="1" customFormat="1" ht="19.5">
      <c r="B199" s="33"/>
      <c r="C199" s="34"/>
      <c r="D199" s="185" t="s">
        <v>162</v>
      </c>
      <c r="E199" s="34"/>
      <c r="F199" s="186" t="s">
        <v>2511</v>
      </c>
      <c r="G199" s="34"/>
      <c r="H199" s="34"/>
      <c r="I199" s="102"/>
      <c r="J199" s="34"/>
      <c r="K199" s="34"/>
      <c r="L199" s="37"/>
      <c r="M199" s="187"/>
      <c r="N199" s="59"/>
      <c r="O199" s="59"/>
      <c r="P199" s="59"/>
      <c r="Q199" s="59"/>
      <c r="R199" s="59"/>
      <c r="S199" s="59"/>
      <c r="T199" s="60"/>
      <c r="AT199" s="16" t="s">
        <v>162</v>
      </c>
      <c r="AU199" s="16" t="s">
        <v>82</v>
      </c>
    </row>
    <row r="200" spans="2:65" s="1" customFormat="1" ht="16.5" customHeight="1">
      <c r="B200" s="33"/>
      <c r="C200" s="173" t="s">
        <v>511</v>
      </c>
      <c r="D200" s="173" t="s">
        <v>151</v>
      </c>
      <c r="E200" s="174" t="s">
        <v>2512</v>
      </c>
      <c r="F200" s="175" t="s">
        <v>2395</v>
      </c>
      <c r="G200" s="176" t="s">
        <v>399</v>
      </c>
      <c r="H200" s="177">
        <v>2</v>
      </c>
      <c r="I200" s="178"/>
      <c r="J200" s="179">
        <f>ROUND(I200*H200,2)</f>
        <v>0</v>
      </c>
      <c r="K200" s="175" t="s">
        <v>19</v>
      </c>
      <c r="L200" s="37"/>
      <c r="M200" s="180" t="s">
        <v>19</v>
      </c>
      <c r="N200" s="181" t="s">
        <v>45</v>
      </c>
      <c r="O200" s="59"/>
      <c r="P200" s="182">
        <f>O200*H200</f>
        <v>0</v>
      </c>
      <c r="Q200" s="182">
        <v>0</v>
      </c>
      <c r="R200" s="182">
        <f>Q200*H200</f>
        <v>0</v>
      </c>
      <c r="S200" s="182">
        <v>0</v>
      </c>
      <c r="T200" s="183">
        <f>S200*H200</f>
        <v>0</v>
      </c>
      <c r="AR200" s="16" t="s">
        <v>556</v>
      </c>
      <c r="AT200" s="16" t="s">
        <v>151</v>
      </c>
      <c r="AU200" s="16" t="s">
        <v>82</v>
      </c>
      <c r="AY200" s="16" t="s">
        <v>148</v>
      </c>
      <c r="BE200" s="184">
        <f>IF(N200="základní",J200,0)</f>
        <v>0</v>
      </c>
      <c r="BF200" s="184">
        <f>IF(N200="snížená",J200,0)</f>
        <v>0</v>
      </c>
      <c r="BG200" s="184">
        <f>IF(N200="zákl. přenesená",J200,0)</f>
        <v>0</v>
      </c>
      <c r="BH200" s="184">
        <f>IF(N200="sníž. přenesená",J200,0)</f>
        <v>0</v>
      </c>
      <c r="BI200" s="184">
        <f>IF(N200="nulová",J200,0)</f>
        <v>0</v>
      </c>
      <c r="BJ200" s="16" t="s">
        <v>82</v>
      </c>
      <c r="BK200" s="184">
        <f>ROUND(I200*H200,2)</f>
        <v>0</v>
      </c>
      <c r="BL200" s="16" t="s">
        <v>556</v>
      </c>
      <c r="BM200" s="16" t="s">
        <v>848</v>
      </c>
    </row>
    <row r="201" spans="2:65" s="1" customFormat="1" ht="19.5">
      <c r="B201" s="33"/>
      <c r="C201" s="34"/>
      <c r="D201" s="185" t="s">
        <v>162</v>
      </c>
      <c r="E201" s="34"/>
      <c r="F201" s="186" t="s">
        <v>2513</v>
      </c>
      <c r="G201" s="34"/>
      <c r="H201" s="34"/>
      <c r="I201" s="102"/>
      <c r="J201" s="34"/>
      <c r="K201" s="34"/>
      <c r="L201" s="37"/>
      <c r="M201" s="187"/>
      <c r="N201" s="59"/>
      <c r="O201" s="59"/>
      <c r="P201" s="59"/>
      <c r="Q201" s="59"/>
      <c r="R201" s="59"/>
      <c r="S201" s="59"/>
      <c r="T201" s="60"/>
      <c r="AT201" s="16" t="s">
        <v>162</v>
      </c>
      <c r="AU201" s="16" t="s">
        <v>82</v>
      </c>
    </row>
    <row r="202" spans="2:65" s="1" customFormat="1" ht="16.5" customHeight="1">
      <c r="B202" s="33"/>
      <c r="C202" s="173" t="s">
        <v>515</v>
      </c>
      <c r="D202" s="173" t="s">
        <v>151</v>
      </c>
      <c r="E202" s="174" t="s">
        <v>2514</v>
      </c>
      <c r="F202" s="175" t="s">
        <v>2515</v>
      </c>
      <c r="G202" s="176" t="s">
        <v>399</v>
      </c>
      <c r="H202" s="177">
        <v>2</v>
      </c>
      <c r="I202" s="178"/>
      <c r="J202" s="179">
        <f>ROUND(I202*H202,2)</f>
        <v>0</v>
      </c>
      <c r="K202" s="175" t="s">
        <v>19</v>
      </c>
      <c r="L202" s="37"/>
      <c r="M202" s="180" t="s">
        <v>19</v>
      </c>
      <c r="N202" s="181" t="s">
        <v>45</v>
      </c>
      <c r="O202" s="59"/>
      <c r="P202" s="182">
        <f>O202*H202</f>
        <v>0</v>
      </c>
      <c r="Q202" s="182">
        <v>0</v>
      </c>
      <c r="R202" s="182">
        <f>Q202*H202</f>
        <v>0</v>
      </c>
      <c r="S202" s="182">
        <v>0</v>
      </c>
      <c r="T202" s="183">
        <f>S202*H202</f>
        <v>0</v>
      </c>
      <c r="AR202" s="16" t="s">
        <v>556</v>
      </c>
      <c r="AT202" s="16" t="s">
        <v>151</v>
      </c>
      <c r="AU202" s="16" t="s">
        <v>82</v>
      </c>
      <c r="AY202" s="16" t="s">
        <v>148</v>
      </c>
      <c r="BE202" s="184">
        <f>IF(N202="základní",J202,0)</f>
        <v>0</v>
      </c>
      <c r="BF202" s="184">
        <f>IF(N202="snížená",J202,0)</f>
        <v>0</v>
      </c>
      <c r="BG202" s="184">
        <f>IF(N202="zákl. přenesená",J202,0)</f>
        <v>0</v>
      </c>
      <c r="BH202" s="184">
        <f>IF(N202="sníž. přenesená",J202,0)</f>
        <v>0</v>
      </c>
      <c r="BI202" s="184">
        <f>IF(N202="nulová",J202,0)</f>
        <v>0</v>
      </c>
      <c r="BJ202" s="16" t="s">
        <v>82</v>
      </c>
      <c r="BK202" s="184">
        <f>ROUND(I202*H202,2)</f>
        <v>0</v>
      </c>
      <c r="BL202" s="16" t="s">
        <v>556</v>
      </c>
      <c r="BM202" s="16" t="s">
        <v>860</v>
      </c>
    </row>
    <row r="203" spans="2:65" s="1" customFormat="1" ht="19.5">
      <c r="B203" s="33"/>
      <c r="C203" s="34"/>
      <c r="D203" s="185" t="s">
        <v>162</v>
      </c>
      <c r="E203" s="34"/>
      <c r="F203" s="186" t="s">
        <v>2516</v>
      </c>
      <c r="G203" s="34"/>
      <c r="H203" s="34"/>
      <c r="I203" s="102"/>
      <c r="J203" s="34"/>
      <c r="K203" s="34"/>
      <c r="L203" s="37"/>
      <c r="M203" s="187"/>
      <c r="N203" s="59"/>
      <c r="O203" s="59"/>
      <c r="P203" s="59"/>
      <c r="Q203" s="59"/>
      <c r="R203" s="59"/>
      <c r="S203" s="59"/>
      <c r="T203" s="60"/>
      <c r="AT203" s="16" t="s">
        <v>162</v>
      </c>
      <c r="AU203" s="16" t="s">
        <v>82</v>
      </c>
    </row>
    <row r="204" spans="2:65" s="1" customFormat="1" ht="16.5" customHeight="1">
      <c r="B204" s="33"/>
      <c r="C204" s="173" t="s">
        <v>519</v>
      </c>
      <c r="D204" s="173" t="s">
        <v>151</v>
      </c>
      <c r="E204" s="174" t="s">
        <v>2517</v>
      </c>
      <c r="F204" s="175" t="s">
        <v>2518</v>
      </c>
      <c r="G204" s="176" t="s">
        <v>399</v>
      </c>
      <c r="H204" s="177">
        <v>2</v>
      </c>
      <c r="I204" s="178"/>
      <c r="J204" s="179">
        <f>ROUND(I204*H204,2)</f>
        <v>0</v>
      </c>
      <c r="K204" s="175" t="s">
        <v>19</v>
      </c>
      <c r="L204" s="37"/>
      <c r="M204" s="180" t="s">
        <v>19</v>
      </c>
      <c r="N204" s="181" t="s">
        <v>45</v>
      </c>
      <c r="O204" s="59"/>
      <c r="P204" s="182">
        <f>O204*H204</f>
        <v>0</v>
      </c>
      <c r="Q204" s="182">
        <v>0</v>
      </c>
      <c r="R204" s="182">
        <f>Q204*H204</f>
        <v>0</v>
      </c>
      <c r="S204" s="182">
        <v>0</v>
      </c>
      <c r="T204" s="183">
        <f>S204*H204</f>
        <v>0</v>
      </c>
      <c r="AR204" s="16" t="s">
        <v>556</v>
      </c>
      <c r="AT204" s="16" t="s">
        <v>151</v>
      </c>
      <c r="AU204" s="16" t="s">
        <v>82</v>
      </c>
      <c r="AY204" s="16" t="s">
        <v>148</v>
      </c>
      <c r="BE204" s="184">
        <f>IF(N204="základní",J204,0)</f>
        <v>0</v>
      </c>
      <c r="BF204" s="184">
        <f>IF(N204="snížená",J204,0)</f>
        <v>0</v>
      </c>
      <c r="BG204" s="184">
        <f>IF(N204="zákl. přenesená",J204,0)</f>
        <v>0</v>
      </c>
      <c r="BH204" s="184">
        <f>IF(N204="sníž. přenesená",J204,0)</f>
        <v>0</v>
      </c>
      <c r="BI204" s="184">
        <f>IF(N204="nulová",J204,0)</f>
        <v>0</v>
      </c>
      <c r="BJ204" s="16" t="s">
        <v>82</v>
      </c>
      <c r="BK204" s="184">
        <f>ROUND(I204*H204,2)</f>
        <v>0</v>
      </c>
      <c r="BL204" s="16" t="s">
        <v>556</v>
      </c>
      <c r="BM204" s="16" t="s">
        <v>869</v>
      </c>
    </row>
    <row r="205" spans="2:65" s="1" customFormat="1" ht="19.5">
      <c r="B205" s="33"/>
      <c r="C205" s="34"/>
      <c r="D205" s="185" t="s">
        <v>162</v>
      </c>
      <c r="E205" s="34"/>
      <c r="F205" s="186" t="s">
        <v>2519</v>
      </c>
      <c r="G205" s="34"/>
      <c r="H205" s="34"/>
      <c r="I205" s="102"/>
      <c r="J205" s="34"/>
      <c r="K205" s="34"/>
      <c r="L205" s="37"/>
      <c r="M205" s="187"/>
      <c r="N205" s="59"/>
      <c r="O205" s="59"/>
      <c r="P205" s="59"/>
      <c r="Q205" s="59"/>
      <c r="R205" s="59"/>
      <c r="S205" s="59"/>
      <c r="T205" s="60"/>
      <c r="AT205" s="16" t="s">
        <v>162</v>
      </c>
      <c r="AU205" s="16" t="s">
        <v>82</v>
      </c>
    </row>
    <row r="206" spans="2:65" s="1" customFormat="1" ht="16.5" customHeight="1">
      <c r="B206" s="33"/>
      <c r="C206" s="173" t="s">
        <v>523</v>
      </c>
      <c r="D206" s="173" t="s">
        <v>151</v>
      </c>
      <c r="E206" s="174" t="s">
        <v>2520</v>
      </c>
      <c r="F206" s="175" t="s">
        <v>2521</v>
      </c>
      <c r="G206" s="176" t="s">
        <v>399</v>
      </c>
      <c r="H206" s="177">
        <v>2</v>
      </c>
      <c r="I206" s="178"/>
      <c r="J206" s="179">
        <f>ROUND(I206*H206,2)</f>
        <v>0</v>
      </c>
      <c r="K206" s="175" t="s">
        <v>19</v>
      </c>
      <c r="L206" s="37"/>
      <c r="M206" s="180" t="s">
        <v>19</v>
      </c>
      <c r="N206" s="181" t="s">
        <v>45</v>
      </c>
      <c r="O206" s="59"/>
      <c r="P206" s="182">
        <f>O206*H206</f>
        <v>0</v>
      </c>
      <c r="Q206" s="182">
        <v>0</v>
      </c>
      <c r="R206" s="182">
        <f>Q206*H206</f>
        <v>0</v>
      </c>
      <c r="S206" s="182">
        <v>0</v>
      </c>
      <c r="T206" s="183">
        <f>S206*H206</f>
        <v>0</v>
      </c>
      <c r="AR206" s="16" t="s">
        <v>556</v>
      </c>
      <c r="AT206" s="16" t="s">
        <v>151</v>
      </c>
      <c r="AU206" s="16" t="s">
        <v>82</v>
      </c>
      <c r="AY206" s="16" t="s">
        <v>148</v>
      </c>
      <c r="BE206" s="184">
        <f>IF(N206="základní",J206,0)</f>
        <v>0</v>
      </c>
      <c r="BF206" s="184">
        <f>IF(N206="snížená",J206,0)</f>
        <v>0</v>
      </c>
      <c r="BG206" s="184">
        <f>IF(N206="zákl. přenesená",J206,0)</f>
        <v>0</v>
      </c>
      <c r="BH206" s="184">
        <f>IF(N206="sníž. přenesená",J206,0)</f>
        <v>0</v>
      </c>
      <c r="BI206" s="184">
        <f>IF(N206="nulová",J206,0)</f>
        <v>0</v>
      </c>
      <c r="BJ206" s="16" t="s">
        <v>82</v>
      </c>
      <c r="BK206" s="184">
        <f>ROUND(I206*H206,2)</f>
        <v>0</v>
      </c>
      <c r="BL206" s="16" t="s">
        <v>556</v>
      </c>
      <c r="BM206" s="16" t="s">
        <v>880</v>
      </c>
    </row>
    <row r="207" spans="2:65" s="1" customFormat="1" ht="19.5">
      <c r="B207" s="33"/>
      <c r="C207" s="34"/>
      <c r="D207" s="185" t="s">
        <v>162</v>
      </c>
      <c r="E207" s="34"/>
      <c r="F207" s="186" t="s">
        <v>2522</v>
      </c>
      <c r="G207" s="34"/>
      <c r="H207" s="34"/>
      <c r="I207" s="102"/>
      <c r="J207" s="34"/>
      <c r="K207" s="34"/>
      <c r="L207" s="37"/>
      <c r="M207" s="187"/>
      <c r="N207" s="59"/>
      <c r="O207" s="59"/>
      <c r="P207" s="59"/>
      <c r="Q207" s="59"/>
      <c r="R207" s="59"/>
      <c r="S207" s="59"/>
      <c r="T207" s="60"/>
      <c r="AT207" s="16" t="s">
        <v>162</v>
      </c>
      <c r="AU207" s="16" t="s">
        <v>82</v>
      </c>
    </row>
    <row r="208" spans="2:65" s="1" customFormat="1" ht="16.5" customHeight="1">
      <c r="B208" s="33"/>
      <c r="C208" s="173" t="s">
        <v>527</v>
      </c>
      <c r="D208" s="173" t="s">
        <v>151</v>
      </c>
      <c r="E208" s="174" t="s">
        <v>2523</v>
      </c>
      <c r="F208" s="175" t="s">
        <v>2524</v>
      </c>
      <c r="G208" s="176" t="s">
        <v>399</v>
      </c>
      <c r="H208" s="177">
        <v>1</v>
      </c>
      <c r="I208" s="178"/>
      <c r="J208" s="179">
        <f>ROUND(I208*H208,2)</f>
        <v>0</v>
      </c>
      <c r="K208" s="175" t="s">
        <v>19</v>
      </c>
      <c r="L208" s="37"/>
      <c r="M208" s="180" t="s">
        <v>19</v>
      </c>
      <c r="N208" s="181" t="s">
        <v>45</v>
      </c>
      <c r="O208" s="59"/>
      <c r="P208" s="182">
        <f>O208*H208</f>
        <v>0</v>
      </c>
      <c r="Q208" s="182">
        <v>0</v>
      </c>
      <c r="R208" s="182">
        <f>Q208*H208</f>
        <v>0</v>
      </c>
      <c r="S208" s="182">
        <v>0</v>
      </c>
      <c r="T208" s="183">
        <f>S208*H208</f>
        <v>0</v>
      </c>
      <c r="AR208" s="16" t="s">
        <v>556</v>
      </c>
      <c r="AT208" s="16" t="s">
        <v>151</v>
      </c>
      <c r="AU208" s="16" t="s">
        <v>82</v>
      </c>
      <c r="AY208" s="16" t="s">
        <v>148</v>
      </c>
      <c r="BE208" s="184">
        <f>IF(N208="základní",J208,0)</f>
        <v>0</v>
      </c>
      <c r="BF208" s="184">
        <f>IF(N208="snížená",J208,0)</f>
        <v>0</v>
      </c>
      <c r="BG208" s="184">
        <f>IF(N208="zákl. přenesená",J208,0)</f>
        <v>0</v>
      </c>
      <c r="BH208" s="184">
        <f>IF(N208="sníž. přenesená",J208,0)</f>
        <v>0</v>
      </c>
      <c r="BI208" s="184">
        <f>IF(N208="nulová",J208,0)</f>
        <v>0</v>
      </c>
      <c r="BJ208" s="16" t="s">
        <v>82</v>
      </c>
      <c r="BK208" s="184">
        <f>ROUND(I208*H208,2)</f>
        <v>0</v>
      </c>
      <c r="BL208" s="16" t="s">
        <v>556</v>
      </c>
      <c r="BM208" s="16" t="s">
        <v>891</v>
      </c>
    </row>
    <row r="209" spans="2:65" s="1" customFormat="1" ht="19.5">
      <c r="B209" s="33"/>
      <c r="C209" s="34"/>
      <c r="D209" s="185" t="s">
        <v>162</v>
      </c>
      <c r="E209" s="34"/>
      <c r="F209" s="186" t="s">
        <v>2525</v>
      </c>
      <c r="G209" s="34"/>
      <c r="H209" s="34"/>
      <c r="I209" s="102"/>
      <c r="J209" s="34"/>
      <c r="K209" s="34"/>
      <c r="L209" s="37"/>
      <c r="M209" s="187"/>
      <c r="N209" s="59"/>
      <c r="O209" s="59"/>
      <c r="P209" s="59"/>
      <c r="Q209" s="59"/>
      <c r="R209" s="59"/>
      <c r="S209" s="59"/>
      <c r="T209" s="60"/>
      <c r="AT209" s="16" t="s">
        <v>162</v>
      </c>
      <c r="AU209" s="16" t="s">
        <v>82</v>
      </c>
    </row>
    <row r="210" spans="2:65" s="1" customFormat="1" ht="16.5" customHeight="1">
      <c r="B210" s="33"/>
      <c r="C210" s="173" t="s">
        <v>533</v>
      </c>
      <c r="D210" s="173" t="s">
        <v>151</v>
      </c>
      <c r="E210" s="174" t="s">
        <v>2526</v>
      </c>
      <c r="F210" s="175" t="s">
        <v>2527</v>
      </c>
      <c r="G210" s="176" t="s">
        <v>399</v>
      </c>
      <c r="H210" s="177">
        <v>2</v>
      </c>
      <c r="I210" s="178"/>
      <c r="J210" s="179">
        <f>ROUND(I210*H210,2)</f>
        <v>0</v>
      </c>
      <c r="K210" s="175" t="s">
        <v>19</v>
      </c>
      <c r="L210" s="37"/>
      <c r="M210" s="180" t="s">
        <v>19</v>
      </c>
      <c r="N210" s="181" t="s">
        <v>45</v>
      </c>
      <c r="O210" s="59"/>
      <c r="P210" s="182">
        <f>O210*H210</f>
        <v>0</v>
      </c>
      <c r="Q210" s="182">
        <v>0</v>
      </c>
      <c r="R210" s="182">
        <f>Q210*H210</f>
        <v>0</v>
      </c>
      <c r="S210" s="182">
        <v>0</v>
      </c>
      <c r="T210" s="183">
        <f>S210*H210</f>
        <v>0</v>
      </c>
      <c r="AR210" s="16" t="s">
        <v>556</v>
      </c>
      <c r="AT210" s="16" t="s">
        <v>151</v>
      </c>
      <c r="AU210" s="16" t="s">
        <v>82</v>
      </c>
      <c r="AY210" s="16" t="s">
        <v>148</v>
      </c>
      <c r="BE210" s="184">
        <f>IF(N210="základní",J210,0)</f>
        <v>0</v>
      </c>
      <c r="BF210" s="184">
        <f>IF(N210="snížená",J210,0)</f>
        <v>0</v>
      </c>
      <c r="BG210" s="184">
        <f>IF(N210="zákl. přenesená",J210,0)</f>
        <v>0</v>
      </c>
      <c r="BH210" s="184">
        <f>IF(N210="sníž. přenesená",J210,0)</f>
        <v>0</v>
      </c>
      <c r="BI210" s="184">
        <f>IF(N210="nulová",J210,0)</f>
        <v>0</v>
      </c>
      <c r="BJ210" s="16" t="s">
        <v>82</v>
      </c>
      <c r="BK210" s="184">
        <f>ROUND(I210*H210,2)</f>
        <v>0</v>
      </c>
      <c r="BL210" s="16" t="s">
        <v>556</v>
      </c>
      <c r="BM210" s="16" t="s">
        <v>904</v>
      </c>
    </row>
    <row r="211" spans="2:65" s="1" customFormat="1" ht="19.5">
      <c r="B211" s="33"/>
      <c r="C211" s="34"/>
      <c r="D211" s="185" t="s">
        <v>162</v>
      </c>
      <c r="E211" s="34"/>
      <c r="F211" s="186" t="s">
        <v>2528</v>
      </c>
      <c r="G211" s="34"/>
      <c r="H211" s="34"/>
      <c r="I211" s="102"/>
      <c r="J211" s="34"/>
      <c r="K211" s="34"/>
      <c r="L211" s="37"/>
      <c r="M211" s="187"/>
      <c r="N211" s="59"/>
      <c r="O211" s="59"/>
      <c r="P211" s="59"/>
      <c r="Q211" s="59"/>
      <c r="R211" s="59"/>
      <c r="S211" s="59"/>
      <c r="T211" s="60"/>
      <c r="AT211" s="16" t="s">
        <v>162</v>
      </c>
      <c r="AU211" s="16" t="s">
        <v>82</v>
      </c>
    </row>
    <row r="212" spans="2:65" s="1" customFormat="1" ht="16.5" customHeight="1">
      <c r="B212" s="33"/>
      <c r="C212" s="173" t="s">
        <v>540</v>
      </c>
      <c r="D212" s="173" t="s">
        <v>151</v>
      </c>
      <c r="E212" s="174" t="s">
        <v>2529</v>
      </c>
      <c r="F212" s="175" t="s">
        <v>2530</v>
      </c>
      <c r="G212" s="176" t="s">
        <v>399</v>
      </c>
      <c r="H212" s="177">
        <v>1</v>
      </c>
      <c r="I212" s="178"/>
      <c r="J212" s="179">
        <f>ROUND(I212*H212,2)</f>
        <v>0</v>
      </c>
      <c r="K212" s="175" t="s">
        <v>19</v>
      </c>
      <c r="L212" s="37"/>
      <c r="M212" s="180" t="s">
        <v>19</v>
      </c>
      <c r="N212" s="181" t="s">
        <v>45</v>
      </c>
      <c r="O212" s="59"/>
      <c r="P212" s="182">
        <f>O212*H212</f>
        <v>0</v>
      </c>
      <c r="Q212" s="182">
        <v>0</v>
      </c>
      <c r="R212" s="182">
        <f>Q212*H212</f>
        <v>0</v>
      </c>
      <c r="S212" s="182">
        <v>0</v>
      </c>
      <c r="T212" s="183">
        <f>S212*H212</f>
        <v>0</v>
      </c>
      <c r="AR212" s="16" t="s">
        <v>556</v>
      </c>
      <c r="AT212" s="16" t="s">
        <v>151</v>
      </c>
      <c r="AU212" s="16" t="s">
        <v>82</v>
      </c>
      <c r="AY212" s="16" t="s">
        <v>148</v>
      </c>
      <c r="BE212" s="184">
        <f>IF(N212="základní",J212,0)</f>
        <v>0</v>
      </c>
      <c r="BF212" s="184">
        <f>IF(N212="snížená",J212,0)</f>
        <v>0</v>
      </c>
      <c r="BG212" s="184">
        <f>IF(N212="zákl. přenesená",J212,0)</f>
        <v>0</v>
      </c>
      <c r="BH212" s="184">
        <f>IF(N212="sníž. přenesená",J212,0)</f>
        <v>0</v>
      </c>
      <c r="BI212" s="184">
        <f>IF(N212="nulová",J212,0)</f>
        <v>0</v>
      </c>
      <c r="BJ212" s="16" t="s">
        <v>82</v>
      </c>
      <c r="BK212" s="184">
        <f>ROUND(I212*H212,2)</f>
        <v>0</v>
      </c>
      <c r="BL212" s="16" t="s">
        <v>556</v>
      </c>
      <c r="BM212" s="16" t="s">
        <v>912</v>
      </c>
    </row>
    <row r="213" spans="2:65" s="1" customFormat="1" ht="19.5">
      <c r="B213" s="33"/>
      <c r="C213" s="34"/>
      <c r="D213" s="185" t="s">
        <v>162</v>
      </c>
      <c r="E213" s="34"/>
      <c r="F213" s="186" t="s">
        <v>2531</v>
      </c>
      <c r="G213" s="34"/>
      <c r="H213" s="34"/>
      <c r="I213" s="102"/>
      <c r="J213" s="34"/>
      <c r="K213" s="34"/>
      <c r="L213" s="37"/>
      <c r="M213" s="187"/>
      <c r="N213" s="59"/>
      <c r="O213" s="59"/>
      <c r="P213" s="59"/>
      <c r="Q213" s="59"/>
      <c r="R213" s="59"/>
      <c r="S213" s="59"/>
      <c r="T213" s="60"/>
      <c r="AT213" s="16" t="s">
        <v>162</v>
      </c>
      <c r="AU213" s="16" t="s">
        <v>82</v>
      </c>
    </row>
    <row r="214" spans="2:65" s="1" customFormat="1" ht="16.5" customHeight="1">
      <c r="B214" s="33"/>
      <c r="C214" s="173" t="s">
        <v>550</v>
      </c>
      <c r="D214" s="173" t="s">
        <v>151</v>
      </c>
      <c r="E214" s="174" t="s">
        <v>2532</v>
      </c>
      <c r="F214" s="175" t="s">
        <v>2533</v>
      </c>
      <c r="G214" s="176" t="s">
        <v>399</v>
      </c>
      <c r="H214" s="177">
        <v>2</v>
      </c>
      <c r="I214" s="178"/>
      <c r="J214" s="179">
        <f>ROUND(I214*H214,2)</f>
        <v>0</v>
      </c>
      <c r="K214" s="175" t="s">
        <v>19</v>
      </c>
      <c r="L214" s="37"/>
      <c r="M214" s="180" t="s">
        <v>19</v>
      </c>
      <c r="N214" s="181" t="s">
        <v>45</v>
      </c>
      <c r="O214" s="59"/>
      <c r="P214" s="182">
        <f>O214*H214</f>
        <v>0</v>
      </c>
      <c r="Q214" s="182">
        <v>0</v>
      </c>
      <c r="R214" s="182">
        <f>Q214*H214</f>
        <v>0</v>
      </c>
      <c r="S214" s="182">
        <v>0</v>
      </c>
      <c r="T214" s="183">
        <f>S214*H214</f>
        <v>0</v>
      </c>
      <c r="AR214" s="16" t="s">
        <v>556</v>
      </c>
      <c r="AT214" s="16" t="s">
        <v>151</v>
      </c>
      <c r="AU214" s="16" t="s">
        <v>82</v>
      </c>
      <c r="AY214" s="16" t="s">
        <v>148</v>
      </c>
      <c r="BE214" s="184">
        <f>IF(N214="základní",J214,0)</f>
        <v>0</v>
      </c>
      <c r="BF214" s="184">
        <f>IF(N214="snížená",J214,0)</f>
        <v>0</v>
      </c>
      <c r="BG214" s="184">
        <f>IF(N214="zákl. přenesená",J214,0)</f>
        <v>0</v>
      </c>
      <c r="BH214" s="184">
        <f>IF(N214="sníž. přenesená",J214,0)</f>
        <v>0</v>
      </c>
      <c r="BI214" s="184">
        <f>IF(N214="nulová",J214,0)</f>
        <v>0</v>
      </c>
      <c r="BJ214" s="16" t="s">
        <v>82</v>
      </c>
      <c r="BK214" s="184">
        <f>ROUND(I214*H214,2)</f>
        <v>0</v>
      </c>
      <c r="BL214" s="16" t="s">
        <v>556</v>
      </c>
      <c r="BM214" s="16" t="s">
        <v>925</v>
      </c>
    </row>
    <row r="215" spans="2:65" s="1" customFormat="1" ht="19.5">
      <c r="B215" s="33"/>
      <c r="C215" s="34"/>
      <c r="D215" s="185" t="s">
        <v>162</v>
      </c>
      <c r="E215" s="34"/>
      <c r="F215" s="186" t="s">
        <v>2534</v>
      </c>
      <c r="G215" s="34"/>
      <c r="H215" s="34"/>
      <c r="I215" s="102"/>
      <c r="J215" s="34"/>
      <c r="K215" s="34"/>
      <c r="L215" s="37"/>
      <c r="M215" s="187"/>
      <c r="N215" s="59"/>
      <c r="O215" s="59"/>
      <c r="P215" s="59"/>
      <c r="Q215" s="59"/>
      <c r="R215" s="59"/>
      <c r="S215" s="59"/>
      <c r="T215" s="60"/>
      <c r="AT215" s="16" t="s">
        <v>162</v>
      </c>
      <c r="AU215" s="16" t="s">
        <v>82</v>
      </c>
    </row>
    <row r="216" spans="2:65" s="1" customFormat="1" ht="16.5" customHeight="1">
      <c r="B216" s="33"/>
      <c r="C216" s="173" t="s">
        <v>556</v>
      </c>
      <c r="D216" s="173" t="s">
        <v>151</v>
      </c>
      <c r="E216" s="174" t="s">
        <v>2535</v>
      </c>
      <c r="F216" s="175" t="s">
        <v>2536</v>
      </c>
      <c r="G216" s="176" t="s">
        <v>1872</v>
      </c>
      <c r="H216" s="177">
        <v>1</v>
      </c>
      <c r="I216" s="178"/>
      <c r="J216" s="179">
        <f>ROUND(I216*H216,2)</f>
        <v>0</v>
      </c>
      <c r="K216" s="175" t="s">
        <v>19</v>
      </c>
      <c r="L216" s="37"/>
      <c r="M216" s="180" t="s">
        <v>19</v>
      </c>
      <c r="N216" s="181" t="s">
        <v>45</v>
      </c>
      <c r="O216" s="59"/>
      <c r="P216" s="182">
        <f>O216*H216</f>
        <v>0</v>
      </c>
      <c r="Q216" s="182">
        <v>0</v>
      </c>
      <c r="R216" s="182">
        <f>Q216*H216</f>
        <v>0</v>
      </c>
      <c r="S216" s="182">
        <v>0</v>
      </c>
      <c r="T216" s="183">
        <f>S216*H216</f>
        <v>0</v>
      </c>
      <c r="AR216" s="16" t="s">
        <v>556</v>
      </c>
      <c r="AT216" s="16" t="s">
        <v>151</v>
      </c>
      <c r="AU216" s="16" t="s">
        <v>82</v>
      </c>
      <c r="AY216" s="16" t="s">
        <v>148</v>
      </c>
      <c r="BE216" s="184">
        <f>IF(N216="základní",J216,0)</f>
        <v>0</v>
      </c>
      <c r="BF216" s="184">
        <f>IF(N216="snížená",J216,0)</f>
        <v>0</v>
      </c>
      <c r="BG216" s="184">
        <f>IF(N216="zákl. přenesená",J216,0)</f>
        <v>0</v>
      </c>
      <c r="BH216" s="184">
        <f>IF(N216="sníž. přenesená",J216,0)</f>
        <v>0</v>
      </c>
      <c r="BI216" s="184">
        <f>IF(N216="nulová",J216,0)</f>
        <v>0</v>
      </c>
      <c r="BJ216" s="16" t="s">
        <v>82</v>
      </c>
      <c r="BK216" s="184">
        <f>ROUND(I216*H216,2)</f>
        <v>0</v>
      </c>
      <c r="BL216" s="16" t="s">
        <v>556</v>
      </c>
      <c r="BM216" s="16" t="s">
        <v>939</v>
      </c>
    </row>
    <row r="217" spans="2:65" s="1" customFormat="1" ht="19.5">
      <c r="B217" s="33"/>
      <c r="C217" s="34"/>
      <c r="D217" s="185" t="s">
        <v>162</v>
      </c>
      <c r="E217" s="34"/>
      <c r="F217" s="186" t="s">
        <v>2537</v>
      </c>
      <c r="G217" s="34"/>
      <c r="H217" s="34"/>
      <c r="I217" s="102"/>
      <c r="J217" s="34"/>
      <c r="K217" s="34"/>
      <c r="L217" s="37"/>
      <c r="M217" s="187"/>
      <c r="N217" s="59"/>
      <c r="O217" s="59"/>
      <c r="P217" s="59"/>
      <c r="Q217" s="59"/>
      <c r="R217" s="59"/>
      <c r="S217" s="59"/>
      <c r="T217" s="60"/>
      <c r="AT217" s="16" t="s">
        <v>162</v>
      </c>
      <c r="AU217" s="16" t="s">
        <v>82</v>
      </c>
    </row>
    <row r="218" spans="2:65" s="1" customFormat="1" ht="16.5" customHeight="1">
      <c r="B218" s="33"/>
      <c r="C218" s="173" t="s">
        <v>562</v>
      </c>
      <c r="D218" s="173" t="s">
        <v>151</v>
      </c>
      <c r="E218" s="174" t="s">
        <v>2538</v>
      </c>
      <c r="F218" s="175" t="s">
        <v>2539</v>
      </c>
      <c r="G218" s="176" t="s">
        <v>1872</v>
      </c>
      <c r="H218" s="177">
        <v>1</v>
      </c>
      <c r="I218" s="178"/>
      <c r="J218" s="179">
        <f>ROUND(I218*H218,2)</f>
        <v>0</v>
      </c>
      <c r="K218" s="175" t="s">
        <v>19</v>
      </c>
      <c r="L218" s="37"/>
      <c r="M218" s="180" t="s">
        <v>19</v>
      </c>
      <c r="N218" s="181" t="s">
        <v>45</v>
      </c>
      <c r="O218" s="59"/>
      <c r="P218" s="182">
        <f>O218*H218</f>
        <v>0</v>
      </c>
      <c r="Q218" s="182">
        <v>0</v>
      </c>
      <c r="R218" s="182">
        <f>Q218*H218</f>
        <v>0</v>
      </c>
      <c r="S218" s="182">
        <v>0</v>
      </c>
      <c r="T218" s="183">
        <f>S218*H218</f>
        <v>0</v>
      </c>
      <c r="AR218" s="16" t="s">
        <v>556</v>
      </c>
      <c r="AT218" s="16" t="s">
        <v>151</v>
      </c>
      <c r="AU218" s="16" t="s">
        <v>82</v>
      </c>
      <c r="AY218" s="16" t="s">
        <v>148</v>
      </c>
      <c r="BE218" s="184">
        <f>IF(N218="základní",J218,0)</f>
        <v>0</v>
      </c>
      <c r="BF218" s="184">
        <f>IF(N218="snížená",J218,0)</f>
        <v>0</v>
      </c>
      <c r="BG218" s="184">
        <f>IF(N218="zákl. přenesená",J218,0)</f>
        <v>0</v>
      </c>
      <c r="BH218" s="184">
        <f>IF(N218="sníž. přenesená",J218,0)</f>
        <v>0</v>
      </c>
      <c r="BI218" s="184">
        <f>IF(N218="nulová",J218,0)</f>
        <v>0</v>
      </c>
      <c r="BJ218" s="16" t="s">
        <v>82</v>
      </c>
      <c r="BK218" s="184">
        <f>ROUND(I218*H218,2)</f>
        <v>0</v>
      </c>
      <c r="BL218" s="16" t="s">
        <v>556</v>
      </c>
      <c r="BM218" s="16" t="s">
        <v>950</v>
      </c>
    </row>
    <row r="219" spans="2:65" s="1" customFormat="1" ht="19.5">
      <c r="B219" s="33"/>
      <c r="C219" s="34"/>
      <c r="D219" s="185" t="s">
        <v>162</v>
      </c>
      <c r="E219" s="34"/>
      <c r="F219" s="186" t="s">
        <v>2540</v>
      </c>
      <c r="G219" s="34"/>
      <c r="H219" s="34"/>
      <c r="I219" s="102"/>
      <c r="J219" s="34"/>
      <c r="K219" s="34"/>
      <c r="L219" s="37"/>
      <c r="M219" s="187"/>
      <c r="N219" s="59"/>
      <c r="O219" s="59"/>
      <c r="P219" s="59"/>
      <c r="Q219" s="59"/>
      <c r="R219" s="59"/>
      <c r="S219" s="59"/>
      <c r="T219" s="60"/>
      <c r="AT219" s="16" t="s">
        <v>162</v>
      </c>
      <c r="AU219" s="16" t="s">
        <v>82</v>
      </c>
    </row>
    <row r="220" spans="2:65" s="1" customFormat="1" ht="16.5" customHeight="1">
      <c r="B220" s="33"/>
      <c r="C220" s="173" t="s">
        <v>568</v>
      </c>
      <c r="D220" s="173" t="s">
        <v>151</v>
      </c>
      <c r="E220" s="174" t="s">
        <v>2541</v>
      </c>
      <c r="F220" s="175" t="s">
        <v>2542</v>
      </c>
      <c r="G220" s="176" t="s">
        <v>1872</v>
      </c>
      <c r="H220" s="177">
        <v>2</v>
      </c>
      <c r="I220" s="178"/>
      <c r="J220" s="179">
        <f>ROUND(I220*H220,2)</f>
        <v>0</v>
      </c>
      <c r="K220" s="175" t="s">
        <v>19</v>
      </c>
      <c r="L220" s="37"/>
      <c r="M220" s="180" t="s">
        <v>19</v>
      </c>
      <c r="N220" s="181" t="s">
        <v>45</v>
      </c>
      <c r="O220" s="59"/>
      <c r="P220" s="182">
        <f>O220*H220</f>
        <v>0</v>
      </c>
      <c r="Q220" s="182">
        <v>0</v>
      </c>
      <c r="R220" s="182">
        <f>Q220*H220</f>
        <v>0</v>
      </c>
      <c r="S220" s="182">
        <v>0</v>
      </c>
      <c r="T220" s="183">
        <f>S220*H220</f>
        <v>0</v>
      </c>
      <c r="AR220" s="16" t="s">
        <v>556</v>
      </c>
      <c r="AT220" s="16" t="s">
        <v>151</v>
      </c>
      <c r="AU220" s="16" t="s">
        <v>82</v>
      </c>
      <c r="AY220" s="16" t="s">
        <v>148</v>
      </c>
      <c r="BE220" s="184">
        <f>IF(N220="základní",J220,0)</f>
        <v>0</v>
      </c>
      <c r="BF220" s="184">
        <f>IF(N220="snížená",J220,0)</f>
        <v>0</v>
      </c>
      <c r="BG220" s="184">
        <f>IF(N220="zákl. přenesená",J220,0)</f>
        <v>0</v>
      </c>
      <c r="BH220" s="184">
        <f>IF(N220="sníž. přenesená",J220,0)</f>
        <v>0</v>
      </c>
      <c r="BI220" s="184">
        <f>IF(N220="nulová",J220,0)</f>
        <v>0</v>
      </c>
      <c r="BJ220" s="16" t="s">
        <v>82</v>
      </c>
      <c r="BK220" s="184">
        <f>ROUND(I220*H220,2)</f>
        <v>0</v>
      </c>
      <c r="BL220" s="16" t="s">
        <v>556</v>
      </c>
      <c r="BM220" s="16" t="s">
        <v>963</v>
      </c>
    </row>
    <row r="221" spans="2:65" s="1" customFormat="1" ht="19.5">
      <c r="B221" s="33"/>
      <c r="C221" s="34"/>
      <c r="D221" s="185" t="s">
        <v>162</v>
      </c>
      <c r="E221" s="34"/>
      <c r="F221" s="186" t="s">
        <v>2543</v>
      </c>
      <c r="G221" s="34"/>
      <c r="H221" s="34"/>
      <c r="I221" s="102"/>
      <c r="J221" s="34"/>
      <c r="K221" s="34"/>
      <c r="L221" s="37"/>
      <c r="M221" s="187"/>
      <c r="N221" s="59"/>
      <c r="O221" s="59"/>
      <c r="P221" s="59"/>
      <c r="Q221" s="59"/>
      <c r="R221" s="59"/>
      <c r="S221" s="59"/>
      <c r="T221" s="60"/>
      <c r="AT221" s="16" t="s">
        <v>162</v>
      </c>
      <c r="AU221" s="16" t="s">
        <v>82</v>
      </c>
    </row>
    <row r="222" spans="2:65" s="1" customFormat="1" ht="16.5" customHeight="1">
      <c r="B222" s="33"/>
      <c r="C222" s="173" t="s">
        <v>575</v>
      </c>
      <c r="D222" s="173" t="s">
        <v>151</v>
      </c>
      <c r="E222" s="174" t="s">
        <v>2544</v>
      </c>
      <c r="F222" s="175" t="s">
        <v>2545</v>
      </c>
      <c r="G222" s="176" t="s">
        <v>1872</v>
      </c>
      <c r="H222" s="177">
        <v>2</v>
      </c>
      <c r="I222" s="178"/>
      <c r="J222" s="179">
        <f>ROUND(I222*H222,2)</f>
        <v>0</v>
      </c>
      <c r="K222" s="175" t="s">
        <v>19</v>
      </c>
      <c r="L222" s="37"/>
      <c r="M222" s="180" t="s">
        <v>19</v>
      </c>
      <c r="N222" s="181" t="s">
        <v>45</v>
      </c>
      <c r="O222" s="59"/>
      <c r="P222" s="182">
        <f>O222*H222</f>
        <v>0</v>
      </c>
      <c r="Q222" s="182">
        <v>0</v>
      </c>
      <c r="R222" s="182">
        <f>Q222*H222</f>
        <v>0</v>
      </c>
      <c r="S222" s="182">
        <v>0</v>
      </c>
      <c r="T222" s="183">
        <f>S222*H222</f>
        <v>0</v>
      </c>
      <c r="AR222" s="16" t="s">
        <v>556</v>
      </c>
      <c r="AT222" s="16" t="s">
        <v>151</v>
      </c>
      <c r="AU222" s="16" t="s">
        <v>82</v>
      </c>
      <c r="AY222" s="16" t="s">
        <v>148</v>
      </c>
      <c r="BE222" s="184">
        <f>IF(N222="základní",J222,0)</f>
        <v>0</v>
      </c>
      <c r="BF222" s="184">
        <f>IF(N222="snížená",J222,0)</f>
        <v>0</v>
      </c>
      <c r="BG222" s="184">
        <f>IF(N222="zákl. přenesená",J222,0)</f>
        <v>0</v>
      </c>
      <c r="BH222" s="184">
        <f>IF(N222="sníž. přenesená",J222,0)</f>
        <v>0</v>
      </c>
      <c r="BI222" s="184">
        <f>IF(N222="nulová",J222,0)</f>
        <v>0</v>
      </c>
      <c r="BJ222" s="16" t="s">
        <v>82</v>
      </c>
      <c r="BK222" s="184">
        <f>ROUND(I222*H222,2)</f>
        <v>0</v>
      </c>
      <c r="BL222" s="16" t="s">
        <v>556</v>
      </c>
      <c r="BM222" s="16" t="s">
        <v>976</v>
      </c>
    </row>
    <row r="223" spans="2:65" s="1" customFormat="1" ht="19.5">
      <c r="B223" s="33"/>
      <c r="C223" s="34"/>
      <c r="D223" s="185" t="s">
        <v>162</v>
      </c>
      <c r="E223" s="34"/>
      <c r="F223" s="186" t="s">
        <v>2546</v>
      </c>
      <c r="G223" s="34"/>
      <c r="H223" s="34"/>
      <c r="I223" s="102"/>
      <c r="J223" s="34"/>
      <c r="K223" s="34"/>
      <c r="L223" s="37"/>
      <c r="M223" s="187"/>
      <c r="N223" s="59"/>
      <c r="O223" s="59"/>
      <c r="P223" s="59"/>
      <c r="Q223" s="59"/>
      <c r="R223" s="59"/>
      <c r="S223" s="59"/>
      <c r="T223" s="60"/>
      <c r="AT223" s="16" t="s">
        <v>162</v>
      </c>
      <c r="AU223" s="16" t="s">
        <v>82</v>
      </c>
    </row>
    <row r="224" spans="2:65" s="1" customFormat="1" ht="16.5" customHeight="1">
      <c r="B224" s="33"/>
      <c r="C224" s="173" t="s">
        <v>581</v>
      </c>
      <c r="D224" s="173" t="s">
        <v>151</v>
      </c>
      <c r="E224" s="174" t="s">
        <v>2547</v>
      </c>
      <c r="F224" s="175" t="s">
        <v>2548</v>
      </c>
      <c r="G224" s="176" t="s">
        <v>399</v>
      </c>
      <c r="H224" s="177">
        <v>2</v>
      </c>
      <c r="I224" s="178"/>
      <c r="J224" s="179">
        <f>ROUND(I224*H224,2)</f>
        <v>0</v>
      </c>
      <c r="K224" s="175" t="s">
        <v>19</v>
      </c>
      <c r="L224" s="37"/>
      <c r="M224" s="180" t="s">
        <v>19</v>
      </c>
      <c r="N224" s="181" t="s">
        <v>45</v>
      </c>
      <c r="O224" s="59"/>
      <c r="P224" s="182">
        <f>O224*H224</f>
        <v>0</v>
      </c>
      <c r="Q224" s="182">
        <v>0</v>
      </c>
      <c r="R224" s="182">
        <f>Q224*H224</f>
        <v>0</v>
      </c>
      <c r="S224" s="182">
        <v>0</v>
      </c>
      <c r="T224" s="183">
        <f>S224*H224</f>
        <v>0</v>
      </c>
      <c r="AR224" s="16" t="s">
        <v>556</v>
      </c>
      <c r="AT224" s="16" t="s">
        <v>151</v>
      </c>
      <c r="AU224" s="16" t="s">
        <v>82</v>
      </c>
      <c r="AY224" s="16" t="s">
        <v>148</v>
      </c>
      <c r="BE224" s="184">
        <f>IF(N224="základní",J224,0)</f>
        <v>0</v>
      </c>
      <c r="BF224" s="184">
        <f>IF(N224="snížená",J224,0)</f>
        <v>0</v>
      </c>
      <c r="BG224" s="184">
        <f>IF(N224="zákl. přenesená",J224,0)</f>
        <v>0</v>
      </c>
      <c r="BH224" s="184">
        <f>IF(N224="sníž. přenesená",J224,0)</f>
        <v>0</v>
      </c>
      <c r="BI224" s="184">
        <f>IF(N224="nulová",J224,0)</f>
        <v>0</v>
      </c>
      <c r="BJ224" s="16" t="s">
        <v>82</v>
      </c>
      <c r="BK224" s="184">
        <f>ROUND(I224*H224,2)</f>
        <v>0</v>
      </c>
      <c r="BL224" s="16" t="s">
        <v>556</v>
      </c>
      <c r="BM224" s="16" t="s">
        <v>993</v>
      </c>
    </row>
    <row r="225" spans="2:65" s="1" customFormat="1" ht="19.5">
      <c r="B225" s="33"/>
      <c r="C225" s="34"/>
      <c r="D225" s="185" t="s">
        <v>162</v>
      </c>
      <c r="E225" s="34"/>
      <c r="F225" s="186" t="s">
        <v>2549</v>
      </c>
      <c r="G225" s="34"/>
      <c r="H225" s="34"/>
      <c r="I225" s="102"/>
      <c r="J225" s="34"/>
      <c r="K225" s="34"/>
      <c r="L225" s="37"/>
      <c r="M225" s="187"/>
      <c r="N225" s="59"/>
      <c r="O225" s="59"/>
      <c r="P225" s="59"/>
      <c r="Q225" s="59"/>
      <c r="R225" s="59"/>
      <c r="S225" s="59"/>
      <c r="T225" s="60"/>
      <c r="AT225" s="16" t="s">
        <v>162</v>
      </c>
      <c r="AU225" s="16" t="s">
        <v>82</v>
      </c>
    </row>
    <row r="226" spans="2:65" s="1" customFormat="1" ht="16.5" customHeight="1">
      <c r="B226" s="33"/>
      <c r="C226" s="173" t="s">
        <v>588</v>
      </c>
      <c r="D226" s="173" t="s">
        <v>151</v>
      </c>
      <c r="E226" s="174" t="s">
        <v>2550</v>
      </c>
      <c r="F226" s="175" t="s">
        <v>2551</v>
      </c>
      <c r="G226" s="176" t="s">
        <v>399</v>
      </c>
      <c r="H226" s="177">
        <v>1</v>
      </c>
      <c r="I226" s="178"/>
      <c r="J226" s="179">
        <f>ROUND(I226*H226,2)</f>
        <v>0</v>
      </c>
      <c r="K226" s="175" t="s">
        <v>19</v>
      </c>
      <c r="L226" s="37"/>
      <c r="M226" s="180" t="s">
        <v>19</v>
      </c>
      <c r="N226" s="181" t="s">
        <v>45</v>
      </c>
      <c r="O226" s="59"/>
      <c r="P226" s="182">
        <f>O226*H226</f>
        <v>0</v>
      </c>
      <c r="Q226" s="182">
        <v>0</v>
      </c>
      <c r="R226" s="182">
        <f>Q226*H226</f>
        <v>0</v>
      </c>
      <c r="S226" s="182">
        <v>0</v>
      </c>
      <c r="T226" s="183">
        <f>S226*H226</f>
        <v>0</v>
      </c>
      <c r="AR226" s="16" t="s">
        <v>556</v>
      </c>
      <c r="AT226" s="16" t="s">
        <v>151</v>
      </c>
      <c r="AU226" s="16" t="s">
        <v>82</v>
      </c>
      <c r="AY226" s="16" t="s">
        <v>148</v>
      </c>
      <c r="BE226" s="184">
        <f>IF(N226="základní",J226,0)</f>
        <v>0</v>
      </c>
      <c r="BF226" s="184">
        <f>IF(N226="snížená",J226,0)</f>
        <v>0</v>
      </c>
      <c r="BG226" s="184">
        <f>IF(N226="zákl. přenesená",J226,0)</f>
        <v>0</v>
      </c>
      <c r="BH226" s="184">
        <f>IF(N226="sníž. přenesená",J226,0)</f>
        <v>0</v>
      </c>
      <c r="BI226" s="184">
        <f>IF(N226="nulová",J226,0)</f>
        <v>0</v>
      </c>
      <c r="BJ226" s="16" t="s">
        <v>82</v>
      </c>
      <c r="BK226" s="184">
        <f>ROUND(I226*H226,2)</f>
        <v>0</v>
      </c>
      <c r="BL226" s="16" t="s">
        <v>556</v>
      </c>
      <c r="BM226" s="16" t="s">
        <v>1006</v>
      </c>
    </row>
    <row r="227" spans="2:65" s="1" customFormat="1" ht="19.5">
      <c r="B227" s="33"/>
      <c r="C227" s="34"/>
      <c r="D227" s="185" t="s">
        <v>162</v>
      </c>
      <c r="E227" s="34"/>
      <c r="F227" s="186" t="s">
        <v>2552</v>
      </c>
      <c r="G227" s="34"/>
      <c r="H227" s="34"/>
      <c r="I227" s="102"/>
      <c r="J227" s="34"/>
      <c r="K227" s="34"/>
      <c r="L227" s="37"/>
      <c r="M227" s="187"/>
      <c r="N227" s="59"/>
      <c r="O227" s="59"/>
      <c r="P227" s="59"/>
      <c r="Q227" s="59"/>
      <c r="R227" s="59"/>
      <c r="S227" s="59"/>
      <c r="T227" s="60"/>
      <c r="AT227" s="16" t="s">
        <v>162</v>
      </c>
      <c r="AU227" s="16" t="s">
        <v>82</v>
      </c>
    </row>
    <row r="228" spans="2:65" s="1" customFormat="1" ht="16.5" customHeight="1">
      <c r="B228" s="33"/>
      <c r="C228" s="173" t="s">
        <v>594</v>
      </c>
      <c r="D228" s="173" t="s">
        <v>151</v>
      </c>
      <c r="E228" s="174" t="s">
        <v>2553</v>
      </c>
      <c r="F228" s="175" t="s">
        <v>2426</v>
      </c>
      <c r="G228" s="176" t="s">
        <v>399</v>
      </c>
      <c r="H228" s="177">
        <v>1</v>
      </c>
      <c r="I228" s="178"/>
      <c r="J228" s="179">
        <f>ROUND(I228*H228,2)</f>
        <v>0</v>
      </c>
      <c r="K228" s="175" t="s">
        <v>19</v>
      </c>
      <c r="L228" s="37"/>
      <c r="M228" s="180" t="s">
        <v>19</v>
      </c>
      <c r="N228" s="181" t="s">
        <v>45</v>
      </c>
      <c r="O228" s="59"/>
      <c r="P228" s="182">
        <f>O228*H228</f>
        <v>0</v>
      </c>
      <c r="Q228" s="182">
        <v>0</v>
      </c>
      <c r="R228" s="182">
        <f>Q228*H228</f>
        <v>0</v>
      </c>
      <c r="S228" s="182">
        <v>0</v>
      </c>
      <c r="T228" s="183">
        <f>S228*H228</f>
        <v>0</v>
      </c>
      <c r="AR228" s="16" t="s">
        <v>556</v>
      </c>
      <c r="AT228" s="16" t="s">
        <v>151</v>
      </c>
      <c r="AU228" s="16" t="s">
        <v>82</v>
      </c>
      <c r="AY228" s="16" t="s">
        <v>148</v>
      </c>
      <c r="BE228" s="184">
        <f>IF(N228="základní",J228,0)</f>
        <v>0</v>
      </c>
      <c r="BF228" s="184">
        <f>IF(N228="snížená",J228,0)</f>
        <v>0</v>
      </c>
      <c r="BG228" s="184">
        <f>IF(N228="zákl. přenesená",J228,0)</f>
        <v>0</v>
      </c>
      <c r="BH228" s="184">
        <f>IF(N228="sníž. přenesená",J228,0)</f>
        <v>0</v>
      </c>
      <c r="BI228" s="184">
        <f>IF(N228="nulová",J228,0)</f>
        <v>0</v>
      </c>
      <c r="BJ228" s="16" t="s">
        <v>82</v>
      </c>
      <c r="BK228" s="184">
        <f>ROUND(I228*H228,2)</f>
        <v>0</v>
      </c>
      <c r="BL228" s="16" t="s">
        <v>556</v>
      </c>
      <c r="BM228" s="16" t="s">
        <v>1018</v>
      </c>
    </row>
    <row r="229" spans="2:65" s="1" customFormat="1" ht="19.5">
      <c r="B229" s="33"/>
      <c r="C229" s="34"/>
      <c r="D229" s="185" t="s">
        <v>162</v>
      </c>
      <c r="E229" s="34"/>
      <c r="F229" s="186" t="s">
        <v>2554</v>
      </c>
      <c r="G229" s="34"/>
      <c r="H229" s="34"/>
      <c r="I229" s="102"/>
      <c r="J229" s="34"/>
      <c r="K229" s="34"/>
      <c r="L229" s="37"/>
      <c r="M229" s="187"/>
      <c r="N229" s="59"/>
      <c r="O229" s="59"/>
      <c r="P229" s="59"/>
      <c r="Q229" s="59"/>
      <c r="R229" s="59"/>
      <c r="S229" s="59"/>
      <c r="T229" s="60"/>
      <c r="AT229" s="16" t="s">
        <v>162</v>
      </c>
      <c r="AU229" s="16" t="s">
        <v>82</v>
      </c>
    </row>
    <row r="230" spans="2:65" s="1" customFormat="1" ht="16.5" customHeight="1">
      <c r="B230" s="33"/>
      <c r="C230" s="173" t="s">
        <v>601</v>
      </c>
      <c r="D230" s="173" t="s">
        <v>151</v>
      </c>
      <c r="E230" s="174" t="s">
        <v>2555</v>
      </c>
      <c r="F230" s="175" t="s">
        <v>2409</v>
      </c>
      <c r="G230" s="176" t="s">
        <v>399</v>
      </c>
      <c r="H230" s="177">
        <v>1</v>
      </c>
      <c r="I230" s="178"/>
      <c r="J230" s="179">
        <f>ROUND(I230*H230,2)</f>
        <v>0</v>
      </c>
      <c r="K230" s="175" t="s">
        <v>19</v>
      </c>
      <c r="L230" s="37"/>
      <c r="M230" s="180" t="s">
        <v>19</v>
      </c>
      <c r="N230" s="181" t="s">
        <v>45</v>
      </c>
      <c r="O230" s="59"/>
      <c r="P230" s="182">
        <f>O230*H230</f>
        <v>0</v>
      </c>
      <c r="Q230" s="182">
        <v>0</v>
      </c>
      <c r="R230" s="182">
        <f>Q230*H230</f>
        <v>0</v>
      </c>
      <c r="S230" s="182">
        <v>0</v>
      </c>
      <c r="T230" s="183">
        <f>S230*H230</f>
        <v>0</v>
      </c>
      <c r="AR230" s="16" t="s">
        <v>556</v>
      </c>
      <c r="AT230" s="16" t="s">
        <v>151</v>
      </c>
      <c r="AU230" s="16" t="s">
        <v>82</v>
      </c>
      <c r="AY230" s="16" t="s">
        <v>148</v>
      </c>
      <c r="BE230" s="184">
        <f>IF(N230="základní",J230,0)</f>
        <v>0</v>
      </c>
      <c r="BF230" s="184">
        <f>IF(N230="snížená",J230,0)</f>
        <v>0</v>
      </c>
      <c r="BG230" s="184">
        <f>IF(N230="zákl. přenesená",J230,0)</f>
        <v>0</v>
      </c>
      <c r="BH230" s="184">
        <f>IF(N230="sníž. přenesená",J230,0)</f>
        <v>0</v>
      </c>
      <c r="BI230" s="184">
        <f>IF(N230="nulová",J230,0)</f>
        <v>0</v>
      </c>
      <c r="BJ230" s="16" t="s">
        <v>82</v>
      </c>
      <c r="BK230" s="184">
        <f>ROUND(I230*H230,2)</f>
        <v>0</v>
      </c>
      <c r="BL230" s="16" t="s">
        <v>556</v>
      </c>
      <c r="BM230" s="16" t="s">
        <v>1031</v>
      </c>
    </row>
    <row r="231" spans="2:65" s="1" customFormat="1" ht="19.5">
      <c r="B231" s="33"/>
      <c r="C231" s="34"/>
      <c r="D231" s="185" t="s">
        <v>162</v>
      </c>
      <c r="E231" s="34"/>
      <c r="F231" s="186" t="s">
        <v>2556</v>
      </c>
      <c r="G231" s="34"/>
      <c r="H231" s="34"/>
      <c r="I231" s="102"/>
      <c r="J231" s="34"/>
      <c r="K231" s="34"/>
      <c r="L231" s="37"/>
      <c r="M231" s="187"/>
      <c r="N231" s="59"/>
      <c r="O231" s="59"/>
      <c r="P231" s="59"/>
      <c r="Q231" s="59"/>
      <c r="R231" s="59"/>
      <c r="S231" s="59"/>
      <c r="T231" s="60"/>
      <c r="AT231" s="16" t="s">
        <v>162</v>
      </c>
      <c r="AU231" s="16" t="s">
        <v>82</v>
      </c>
    </row>
    <row r="232" spans="2:65" s="1" customFormat="1" ht="16.5" customHeight="1">
      <c r="B232" s="33"/>
      <c r="C232" s="173" t="s">
        <v>606</v>
      </c>
      <c r="D232" s="173" t="s">
        <v>151</v>
      </c>
      <c r="E232" s="174" t="s">
        <v>2557</v>
      </c>
      <c r="F232" s="175" t="s">
        <v>2545</v>
      </c>
      <c r="G232" s="176" t="s">
        <v>1872</v>
      </c>
      <c r="H232" s="177">
        <v>2</v>
      </c>
      <c r="I232" s="178"/>
      <c r="J232" s="179">
        <f>ROUND(I232*H232,2)</f>
        <v>0</v>
      </c>
      <c r="K232" s="175" t="s">
        <v>19</v>
      </c>
      <c r="L232" s="37"/>
      <c r="M232" s="180" t="s">
        <v>19</v>
      </c>
      <c r="N232" s="181" t="s">
        <v>45</v>
      </c>
      <c r="O232" s="59"/>
      <c r="P232" s="182">
        <f>O232*H232</f>
        <v>0</v>
      </c>
      <c r="Q232" s="182">
        <v>0</v>
      </c>
      <c r="R232" s="182">
        <f>Q232*H232</f>
        <v>0</v>
      </c>
      <c r="S232" s="182">
        <v>0</v>
      </c>
      <c r="T232" s="183">
        <f>S232*H232</f>
        <v>0</v>
      </c>
      <c r="AR232" s="16" t="s">
        <v>556</v>
      </c>
      <c r="AT232" s="16" t="s">
        <v>151</v>
      </c>
      <c r="AU232" s="16" t="s">
        <v>82</v>
      </c>
      <c r="AY232" s="16" t="s">
        <v>148</v>
      </c>
      <c r="BE232" s="184">
        <f>IF(N232="základní",J232,0)</f>
        <v>0</v>
      </c>
      <c r="BF232" s="184">
        <f>IF(N232="snížená",J232,0)</f>
        <v>0</v>
      </c>
      <c r="BG232" s="184">
        <f>IF(N232="zákl. přenesená",J232,0)</f>
        <v>0</v>
      </c>
      <c r="BH232" s="184">
        <f>IF(N232="sníž. přenesená",J232,0)</f>
        <v>0</v>
      </c>
      <c r="BI232" s="184">
        <f>IF(N232="nulová",J232,0)</f>
        <v>0</v>
      </c>
      <c r="BJ232" s="16" t="s">
        <v>82</v>
      </c>
      <c r="BK232" s="184">
        <f>ROUND(I232*H232,2)</f>
        <v>0</v>
      </c>
      <c r="BL232" s="16" t="s">
        <v>556</v>
      </c>
      <c r="BM232" s="16" t="s">
        <v>1045</v>
      </c>
    </row>
    <row r="233" spans="2:65" s="1" customFormat="1" ht="19.5">
      <c r="B233" s="33"/>
      <c r="C233" s="34"/>
      <c r="D233" s="185" t="s">
        <v>162</v>
      </c>
      <c r="E233" s="34"/>
      <c r="F233" s="186" t="s">
        <v>2558</v>
      </c>
      <c r="G233" s="34"/>
      <c r="H233" s="34"/>
      <c r="I233" s="102"/>
      <c r="J233" s="34"/>
      <c r="K233" s="34"/>
      <c r="L233" s="37"/>
      <c r="M233" s="187"/>
      <c r="N233" s="59"/>
      <c r="O233" s="59"/>
      <c r="P233" s="59"/>
      <c r="Q233" s="59"/>
      <c r="R233" s="59"/>
      <c r="S233" s="59"/>
      <c r="T233" s="60"/>
      <c r="AT233" s="16" t="s">
        <v>162</v>
      </c>
      <c r="AU233" s="16" t="s">
        <v>82</v>
      </c>
    </row>
    <row r="234" spans="2:65" s="1" customFormat="1" ht="16.5" customHeight="1">
      <c r="B234" s="33"/>
      <c r="C234" s="173" t="s">
        <v>611</v>
      </c>
      <c r="D234" s="173" t="s">
        <v>151</v>
      </c>
      <c r="E234" s="174" t="s">
        <v>2559</v>
      </c>
      <c r="F234" s="175" t="s">
        <v>2560</v>
      </c>
      <c r="G234" s="176" t="s">
        <v>399</v>
      </c>
      <c r="H234" s="177">
        <v>1</v>
      </c>
      <c r="I234" s="178"/>
      <c r="J234" s="179">
        <f>ROUND(I234*H234,2)</f>
        <v>0</v>
      </c>
      <c r="K234" s="175" t="s">
        <v>19</v>
      </c>
      <c r="L234" s="37"/>
      <c r="M234" s="180" t="s">
        <v>19</v>
      </c>
      <c r="N234" s="181" t="s">
        <v>45</v>
      </c>
      <c r="O234" s="59"/>
      <c r="P234" s="182">
        <f>O234*H234</f>
        <v>0</v>
      </c>
      <c r="Q234" s="182">
        <v>0</v>
      </c>
      <c r="R234" s="182">
        <f>Q234*H234</f>
        <v>0</v>
      </c>
      <c r="S234" s="182">
        <v>0</v>
      </c>
      <c r="T234" s="183">
        <f>S234*H234</f>
        <v>0</v>
      </c>
      <c r="AR234" s="16" t="s">
        <v>556</v>
      </c>
      <c r="AT234" s="16" t="s">
        <v>151</v>
      </c>
      <c r="AU234" s="16" t="s">
        <v>82</v>
      </c>
      <c r="AY234" s="16" t="s">
        <v>148</v>
      </c>
      <c r="BE234" s="184">
        <f>IF(N234="základní",J234,0)</f>
        <v>0</v>
      </c>
      <c r="BF234" s="184">
        <f>IF(N234="snížená",J234,0)</f>
        <v>0</v>
      </c>
      <c r="BG234" s="184">
        <f>IF(N234="zákl. přenesená",J234,0)</f>
        <v>0</v>
      </c>
      <c r="BH234" s="184">
        <f>IF(N234="sníž. přenesená",J234,0)</f>
        <v>0</v>
      </c>
      <c r="BI234" s="184">
        <f>IF(N234="nulová",J234,0)</f>
        <v>0</v>
      </c>
      <c r="BJ234" s="16" t="s">
        <v>82</v>
      </c>
      <c r="BK234" s="184">
        <f>ROUND(I234*H234,2)</f>
        <v>0</v>
      </c>
      <c r="BL234" s="16" t="s">
        <v>556</v>
      </c>
      <c r="BM234" s="16" t="s">
        <v>1057</v>
      </c>
    </row>
    <row r="235" spans="2:65" s="1" customFormat="1" ht="19.5">
      <c r="B235" s="33"/>
      <c r="C235" s="34"/>
      <c r="D235" s="185" t="s">
        <v>162</v>
      </c>
      <c r="E235" s="34"/>
      <c r="F235" s="186" t="s">
        <v>2561</v>
      </c>
      <c r="G235" s="34"/>
      <c r="H235" s="34"/>
      <c r="I235" s="102"/>
      <c r="J235" s="34"/>
      <c r="K235" s="34"/>
      <c r="L235" s="37"/>
      <c r="M235" s="187"/>
      <c r="N235" s="59"/>
      <c r="O235" s="59"/>
      <c r="P235" s="59"/>
      <c r="Q235" s="59"/>
      <c r="R235" s="59"/>
      <c r="S235" s="59"/>
      <c r="T235" s="60"/>
      <c r="AT235" s="16" t="s">
        <v>162</v>
      </c>
      <c r="AU235" s="16" t="s">
        <v>82</v>
      </c>
    </row>
    <row r="236" spans="2:65" s="1" customFormat="1" ht="16.5" customHeight="1">
      <c r="B236" s="33"/>
      <c r="C236" s="173" t="s">
        <v>616</v>
      </c>
      <c r="D236" s="173" t="s">
        <v>151</v>
      </c>
      <c r="E236" s="174" t="s">
        <v>2562</v>
      </c>
      <c r="F236" s="175" t="s">
        <v>2563</v>
      </c>
      <c r="G236" s="176" t="s">
        <v>399</v>
      </c>
      <c r="H236" s="177">
        <v>2</v>
      </c>
      <c r="I236" s="178"/>
      <c r="J236" s="179">
        <f>ROUND(I236*H236,2)</f>
        <v>0</v>
      </c>
      <c r="K236" s="175" t="s">
        <v>19</v>
      </c>
      <c r="L236" s="37"/>
      <c r="M236" s="180" t="s">
        <v>19</v>
      </c>
      <c r="N236" s="181" t="s">
        <v>45</v>
      </c>
      <c r="O236" s="59"/>
      <c r="P236" s="182">
        <f>O236*H236</f>
        <v>0</v>
      </c>
      <c r="Q236" s="182">
        <v>0</v>
      </c>
      <c r="R236" s="182">
        <f>Q236*H236</f>
        <v>0</v>
      </c>
      <c r="S236" s="182">
        <v>0</v>
      </c>
      <c r="T236" s="183">
        <f>S236*H236</f>
        <v>0</v>
      </c>
      <c r="AR236" s="16" t="s">
        <v>556</v>
      </c>
      <c r="AT236" s="16" t="s">
        <v>151</v>
      </c>
      <c r="AU236" s="16" t="s">
        <v>82</v>
      </c>
      <c r="AY236" s="16" t="s">
        <v>148</v>
      </c>
      <c r="BE236" s="184">
        <f>IF(N236="základní",J236,0)</f>
        <v>0</v>
      </c>
      <c r="BF236" s="184">
        <f>IF(N236="snížená",J236,0)</f>
        <v>0</v>
      </c>
      <c r="BG236" s="184">
        <f>IF(N236="zákl. přenesená",J236,0)</f>
        <v>0</v>
      </c>
      <c r="BH236" s="184">
        <f>IF(N236="sníž. přenesená",J236,0)</f>
        <v>0</v>
      </c>
      <c r="BI236" s="184">
        <f>IF(N236="nulová",J236,0)</f>
        <v>0</v>
      </c>
      <c r="BJ236" s="16" t="s">
        <v>82</v>
      </c>
      <c r="BK236" s="184">
        <f>ROUND(I236*H236,2)</f>
        <v>0</v>
      </c>
      <c r="BL236" s="16" t="s">
        <v>556</v>
      </c>
      <c r="BM236" s="16" t="s">
        <v>1072</v>
      </c>
    </row>
    <row r="237" spans="2:65" s="1" customFormat="1" ht="19.5">
      <c r="B237" s="33"/>
      <c r="C237" s="34"/>
      <c r="D237" s="185" t="s">
        <v>162</v>
      </c>
      <c r="E237" s="34"/>
      <c r="F237" s="186" t="s">
        <v>2564</v>
      </c>
      <c r="G237" s="34"/>
      <c r="H237" s="34"/>
      <c r="I237" s="102"/>
      <c r="J237" s="34"/>
      <c r="K237" s="34"/>
      <c r="L237" s="37"/>
      <c r="M237" s="187"/>
      <c r="N237" s="59"/>
      <c r="O237" s="59"/>
      <c r="P237" s="59"/>
      <c r="Q237" s="59"/>
      <c r="R237" s="59"/>
      <c r="S237" s="59"/>
      <c r="T237" s="60"/>
      <c r="AT237" s="16" t="s">
        <v>162</v>
      </c>
      <c r="AU237" s="16" t="s">
        <v>82</v>
      </c>
    </row>
    <row r="238" spans="2:65" s="1" customFormat="1" ht="16.5" customHeight="1">
      <c r="B238" s="33"/>
      <c r="C238" s="173" t="s">
        <v>621</v>
      </c>
      <c r="D238" s="173" t="s">
        <v>151</v>
      </c>
      <c r="E238" s="174" t="s">
        <v>2565</v>
      </c>
      <c r="F238" s="175" t="s">
        <v>2545</v>
      </c>
      <c r="G238" s="176" t="s">
        <v>1872</v>
      </c>
      <c r="H238" s="177">
        <v>2</v>
      </c>
      <c r="I238" s="178"/>
      <c r="J238" s="179">
        <f>ROUND(I238*H238,2)</f>
        <v>0</v>
      </c>
      <c r="K238" s="175" t="s">
        <v>19</v>
      </c>
      <c r="L238" s="37"/>
      <c r="M238" s="180" t="s">
        <v>19</v>
      </c>
      <c r="N238" s="181" t="s">
        <v>45</v>
      </c>
      <c r="O238" s="59"/>
      <c r="P238" s="182">
        <f>O238*H238</f>
        <v>0</v>
      </c>
      <c r="Q238" s="182">
        <v>0</v>
      </c>
      <c r="R238" s="182">
        <f>Q238*H238</f>
        <v>0</v>
      </c>
      <c r="S238" s="182">
        <v>0</v>
      </c>
      <c r="T238" s="183">
        <f>S238*H238</f>
        <v>0</v>
      </c>
      <c r="AR238" s="16" t="s">
        <v>556</v>
      </c>
      <c r="AT238" s="16" t="s">
        <v>151</v>
      </c>
      <c r="AU238" s="16" t="s">
        <v>82</v>
      </c>
      <c r="AY238" s="16" t="s">
        <v>148</v>
      </c>
      <c r="BE238" s="184">
        <f>IF(N238="základní",J238,0)</f>
        <v>0</v>
      </c>
      <c r="BF238" s="184">
        <f>IF(N238="snížená",J238,0)</f>
        <v>0</v>
      </c>
      <c r="BG238" s="184">
        <f>IF(N238="zákl. přenesená",J238,0)</f>
        <v>0</v>
      </c>
      <c r="BH238" s="184">
        <f>IF(N238="sníž. přenesená",J238,0)</f>
        <v>0</v>
      </c>
      <c r="BI238" s="184">
        <f>IF(N238="nulová",J238,0)</f>
        <v>0</v>
      </c>
      <c r="BJ238" s="16" t="s">
        <v>82</v>
      </c>
      <c r="BK238" s="184">
        <f>ROUND(I238*H238,2)</f>
        <v>0</v>
      </c>
      <c r="BL238" s="16" t="s">
        <v>556</v>
      </c>
      <c r="BM238" s="16" t="s">
        <v>1083</v>
      </c>
    </row>
    <row r="239" spans="2:65" s="1" customFormat="1" ht="19.5">
      <c r="B239" s="33"/>
      <c r="C239" s="34"/>
      <c r="D239" s="185" t="s">
        <v>162</v>
      </c>
      <c r="E239" s="34"/>
      <c r="F239" s="186" t="s">
        <v>2566</v>
      </c>
      <c r="G239" s="34"/>
      <c r="H239" s="34"/>
      <c r="I239" s="102"/>
      <c r="J239" s="34"/>
      <c r="K239" s="34"/>
      <c r="L239" s="37"/>
      <c r="M239" s="187"/>
      <c r="N239" s="59"/>
      <c r="O239" s="59"/>
      <c r="P239" s="59"/>
      <c r="Q239" s="59"/>
      <c r="R239" s="59"/>
      <c r="S239" s="59"/>
      <c r="T239" s="60"/>
      <c r="AT239" s="16" t="s">
        <v>162</v>
      </c>
      <c r="AU239" s="16" t="s">
        <v>82</v>
      </c>
    </row>
    <row r="240" spans="2:65" s="1" customFormat="1" ht="16.5" customHeight="1">
      <c r="B240" s="33"/>
      <c r="C240" s="173" t="s">
        <v>629</v>
      </c>
      <c r="D240" s="173" t="s">
        <v>151</v>
      </c>
      <c r="E240" s="174" t="s">
        <v>2567</v>
      </c>
      <c r="F240" s="175" t="s">
        <v>2568</v>
      </c>
      <c r="G240" s="176" t="s">
        <v>399</v>
      </c>
      <c r="H240" s="177">
        <v>1</v>
      </c>
      <c r="I240" s="178"/>
      <c r="J240" s="179">
        <f>ROUND(I240*H240,2)</f>
        <v>0</v>
      </c>
      <c r="K240" s="175" t="s">
        <v>19</v>
      </c>
      <c r="L240" s="37"/>
      <c r="M240" s="180" t="s">
        <v>19</v>
      </c>
      <c r="N240" s="181" t="s">
        <v>45</v>
      </c>
      <c r="O240" s="59"/>
      <c r="P240" s="182">
        <f>O240*H240</f>
        <v>0</v>
      </c>
      <c r="Q240" s="182">
        <v>0</v>
      </c>
      <c r="R240" s="182">
        <f>Q240*H240</f>
        <v>0</v>
      </c>
      <c r="S240" s="182">
        <v>0</v>
      </c>
      <c r="T240" s="183">
        <f>S240*H240</f>
        <v>0</v>
      </c>
      <c r="AR240" s="16" t="s">
        <v>556</v>
      </c>
      <c r="AT240" s="16" t="s">
        <v>151</v>
      </c>
      <c r="AU240" s="16" t="s">
        <v>82</v>
      </c>
      <c r="AY240" s="16" t="s">
        <v>148</v>
      </c>
      <c r="BE240" s="184">
        <f>IF(N240="základní",J240,0)</f>
        <v>0</v>
      </c>
      <c r="BF240" s="184">
        <f>IF(N240="snížená",J240,0)</f>
        <v>0</v>
      </c>
      <c r="BG240" s="184">
        <f>IF(N240="zákl. přenesená",J240,0)</f>
        <v>0</v>
      </c>
      <c r="BH240" s="184">
        <f>IF(N240="sníž. přenesená",J240,0)</f>
        <v>0</v>
      </c>
      <c r="BI240" s="184">
        <f>IF(N240="nulová",J240,0)</f>
        <v>0</v>
      </c>
      <c r="BJ240" s="16" t="s">
        <v>82</v>
      </c>
      <c r="BK240" s="184">
        <f>ROUND(I240*H240,2)</f>
        <v>0</v>
      </c>
      <c r="BL240" s="16" t="s">
        <v>556</v>
      </c>
      <c r="BM240" s="16" t="s">
        <v>1092</v>
      </c>
    </row>
    <row r="241" spans="2:65" s="1" customFormat="1" ht="19.5">
      <c r="B241" s="33"/>
      <c r="C241" s="34"/>
      <c r="D241" s="185" t="s">
        <v>162</v>
      </c>
      <c r="E241" s="34"/>
      <c r="F241" s="186" t="s">
        <v>2569</v>
      </c>
      <c r="G241" s="34"/>
      <c r="H241" s="34"/>
      <c r="I241" s="102"/>
      <c r="J241" s="34"/>
      <c r="K241" s="34"/>
      <c r="L241" s="37"/>
      <c r="M241" s="187"/>
      <c r="N241" s="59"/>
      <c r="O241" s="59"/>
      <c r="P241" s="59"/>
      <c r="Q241" s="59"/>
      <c r="R241" s="59"/>
      <c r="S241" s="59"/>
      <c r="T241" s="60"/>
      <c r="AT241" s="16" t="s">
        <v>162</v>
      </c>
      <c r="AU241" s="16" t="s">
        <v>82</v>
      </c>
    </row>
    <row r="242" spans="2:65" s="1" customFormat="1" ht="16.5" customHeight="1">
      <c r="B242" s="33"/>
      <c r="C242" s="173" t="s">
        <v>634</v>
      </c>
      <c r="D242" s="173" t="s">
        <v>151</v>
      </c>
      <c r="E242" s="174" t="s">
        <v>2570</v>
      </c>
      <c r="F242" s="175" t="s">
        <v>2560</v>
      </c>
      <c r="G242" s="176" t="s">
        <v>399</v>
      </c>
      <c r="H242" s="177">
        <v>2</v>
      </c>
      <c r="I242" s="178"/>
      <c r="J242" s="179">
        <f>ROUND(I242*H242,2)</f>
        <v>0</v>
      </c>
      <c r="K242" s="175" t="s">
        <v>19</v>
      </c>
      <c r="L242" s="37"/>
      <c r="M242" s="180" t="s">
        <v>19</v>
      </c>
      <c r="N242" s="181" t="s">
        <v>45</v>
      </c>
      <c r="O242" s="59"/>
      <c r="P242" s="182">
        <f>O242*H242</f>
        <v>0</v>
      </c>
      <c r="Q242" s="182">
        <v>0</v>
      </c>
      <c r="R242" s="182">
        <f>Q242*H242</f>
        <v>0</v>
      </c>
      <c r="S242" s="182">
        <v>0</v>
      </c>
      <c r="T242" s="183">
        <f>S242*H242</f>
        <v>0</v>
      </c>
      <c r="AR242" s="16" t="s">
        <v>556</v>
      </c>
      <c r="AT242" s="16" t="s">
        <v>151</v>
      </c>
      <c r="AU242" s="16" t="s">
        <v>82</v>
      </c>
      <c r="AY242" s="16" t="s">
        <v>148</v>
      </c>
      <c r="BE242" s="184">
        <f>IF(N242="základní",J242,0)</f>
        <v>0</v>
      </c>
      <c r="BF242" s="184">
        <f>IF(N242="snížená",J242,0)</f>
        <v>0</v>
      </c>
      <c r="BG242" s="184">
        <f>IF(N242="zákl. přenesená",J242,0)</f>
        <v>0</v>
      </c>
      <c r="BH242" s="184">
        <f>IF(N242="sníž. přenesená",J242,0)</f>
        <v>0</v>
      </c>
      <c r="BI242" s="184">
        <f>IF(N242="nulová",J242,0)</f>
        <v>0</v>
      </c>
      <c r="BJ242" s="16" t="s">
        <v>82</v>
      </c>
      <c r="BK242" s="184">
        <f>ROUND(I242*H242,2)</f>
        <v>0</v>
      </c>
      <c r="BL242" s="16" t="s">
        <v>556</v>
      </c>
      <c r="BM242" s="16" t="s">
        <v>1104</v>
      </c>
    </row>
    <row r="243" spans="2:65" s="1" customFormat="1" ht="19.5">
      <c r="B243" s="33"/>
      <c r="C243" s="34"/>
      <c r="D243" s="185" t="s">
        <v>162</v>
      </c>
      <c r="E243" s="34"/>
      <c r="F243" s="186" t="s">
        <v>2571</v>
      </c>
      <c r="G243" s="34"/>
      <c r="H243" s="34"/>
      <c r="I243" s="102"/>
      <c r="J243" s="34"/>
      <c r="K243" s="34"/>
      <c r="L243" s="37"/>
      <c r="M243" s="187"/>
      <c r="N243" s="59"/>
      <c r="O243" s="59"/>
      <c r="P243" s="59"/>
      <c r="Q243" s="59"/>
      <c r="R243" s="59"/>
      <c r="S243" s="59"/>
      <c r="T243" s="60"/>
      <c r="AT243" s="16" t="s">
        <v>162</v>
      </c>
      <c r="AU243" s="16" t="s">
        <v>82</v>
      </c>
    </row>
    <row r="244" spans="2:65" s="1" customFormat="1" ht="16.5" customHeight="1">
      <c r="B244" s="33"/>
      <c r="C244" s="173" t="s">
        <v>640</v>
      </c>
      <c r="D244" s="173" t="s">
        <v>151</v>
      </c>
      <c r="E244" s="174" t="s">
        <v>2572</v>
      </c>
      <c r="F244" s="175" t="s">
        <v>2573</v>
      </c>
      <c r="G244" s="176" t="s">
        <v>399</v>
      </c>
      <c r="H244" s="177">
        <v>2</v>
      </c>
      <c r="I244" s="178"/>
      <c r="J244" s="179">
        <f>ROUND(I244*H244,2)</f>
        <v>0</v>
      </c>
      <c r="K244" s="175" t="s">
        <v>19</v>
      </c>
      <c r="L244" s="37"/>
      <c r="M244" s="180" t="s">
        <v>19</v>
      </c>
      <c r="N244" s="181" t="s">
        <v>45</v>
      </c>
      <c r="O244" s="59"/>
      <c r="P244" s="182">
        <f>O244*H244</f>
        <v>0</v>
      </c>
      <c r="Q244" s="182">
        <v>0</v>
      </c>
      <c r="R244" s="182">
        <f>Q244*H244</f>
        <v>0</v>
      </c>
      <c r="S244" s="182">
        <v>0</v>
      </c>
      <c r="T244" s="183">
        <f>S244*H244</f>
        <v>0</v>
      </c>
      <c r="AR244" s="16" t="s">
        <v>556</v>
      </c>
      <c r="AT244" s="16" t="s">
        <v>151</v>
      </c>
      <c r="AU244" s="16" t="s">
        <v>82</v>
      </c>
      <c r="AY244" s="16" t="s">
        <v>148</v>
      </c>
      <c r="BE244" s="184">
        <f>IF(N244="základní",J244,0)</f>
        <v>0</v>
      </c>
      <c r="BF244" s="184">
        <f>IF(N244="snížená",J244,0)</f>
        <v>0</v>
      </c>
      <c r="BG244" s="184">
        <f>IF(N244="zákl. přenesená",J244,0)</f>
        <v>0</v>
      </c>
      <c r="BH244" s="184">
        <f>IF(N244="sníž. přenesená",J244,0)</f>
        <v>0</v>
      </c>
      <c r="BI244" s="184">
        <f>IF(N244="nulová",J244,0)</f>
        <v>0</v>
      </c>
      <c r="BJ244" s="16" t="s">
        <v>82</v>
      </c>
      <c r="BK244" s="184">
        <f>ROUND(I244*H244,2)</f>
        <v>0</v>
      </c>
      <c r="BL244" s="16" t="s">
        <v>556</v>
      </c>
      <c r="BM244" s="16" t="s">
        <v>1120</v>
      </c>
    </row>
    <row r="245" spans="2:65" s="1" customFormat="1" ht="19.5">
      <c r="B245" s="33"/>
      <c r="C245" s="34"/>
      <c r="D245" s="185" t="s">
        <v>162</v>
      </c>
      <c r="E245" s="34"/>
      <c r="F245" s="186" t="s">
        <v>2574</v>
      </c>
      <c r="G245" s="34"/>
      <c r="H245" s="34"/>
      <c r="I245" s="102"/>
      <c r="J245" s="34"/>
      <c r="K245" s="34"/>
      <c r="L245" s="37"/>
      <c r="M245" s="187"/>
      <c r="N245" s="59"/>
      <c r="O245" s="59"/>
      <c r="P245" s="59"/>
      <c r="Q245" s="59"/>
      <c r="R245" s="59"/>
      <c r="S245" s="59"/>
      <c r="T245" s="60"/>
      <c r="AT245" s="16" t="s">
        <v>162</v>
      </c>
      <c r="AU245" s="16" t="s">
        <v>82</v>
      </c>
    </row>
    <row r="246" spans="2:65" s="10" customFormat="1" ht="25.9" customHeight="1">
      <c r="B246" s="157"/>
      <c r="C246" s="158"/>
      <c r="D246" s="159" t="s">
        <v>73</v>
      </c>
      <c r="E246" s="160" t="s">
        <v>1832</v>
      </c>
      <c r="F246" s="160" t="s">
        <v>2575</v>
      </c>
      <c r="G246" s="158"/>
      <c r="H246" s="158"/>
      <c r="I246" s="161"/>
      <c r="J246" s="162">
        <f>BK246</f>
        <v>0</v>
      </c>
      <c r="K246" s="158"/>
      <c r="L246" s="163"/>
      <c r="M246" s="164"/>
      <c r="N246" s="165"/>
      <c r="O246" s="165"/>
      <c r="P246" s="166">
        <f>SUM(P247:P326)</f>
        <v>0</v>
      </c>
      <c r="Q246" s="165"/>
      <c r="R246" s="166">
        <f>SUM(R247:R326)</f>
        <v>0</v>
      </c>
      <c r="S246" s="165"/>
      <c r="T246" s="167">
        <f>SUM(T247:T326)</f>
        <v>0</v>
      </c>
      <c r="AR246" s="168" t="s">
        <v>149</v>
      </c>
      <c r="AT246" s="169" t="s">
        <v>73</v>
      </c>
      <c r="AU246" s="169" t="s">
        <v>74</v>
      </c>
      <c r="AY246" s="168" t="s">
        <v>148</v>
      </c>
      <c r="BK246" s="170">
        <f>SUM(BK247:BK326)</f>
        <v>0</v>
      </c>
    </row>
    <row r="247" spans="2:65" s="1" customFormat="1" ht="16.5" customHeight="1">
      <c r="B247" s="33"/>
      <c r="C247" s="173" t="s">
        <v>646</v>
      </c>
      <c r="D247" s="173" t="s">
        <v>151</v>
      </c>
      <c r="E247" s="174" t="s">
        <v>1834</v>
      </c>
      <c r="F247" s="175" t="s">
        <v>2576</v>
      </c>
      <c r="G247" s="176" t="s">
        <v>399</v>
      </c>
      <c r="H247" s="177">
        <v>1</v>
      </c>
      <c r="I247" s="178"/>
      <c r="J247" s="179">
        <f>ROUND(I247*H247,2)</f>
        <v>0</v>
      </c>
      <c r="K247" s="175" t="s">
        <v>19</v>
      </c>
      <c r="L247" s="37"/>
      <c r="M247" s="180" t="s">
        <v>19</v>
      </c>
      <c r="N247" s="181" t="s">
        <v>45</v>
      </c>
      <c r="O247" s="59"/>
      <c r="P247" s="182">
        <f>O247*H247</f>
        <v>0</v>
      </c>
      <c r="Q247" s="182">
        <v>0</v>
      </c>
      <c r="R247" s="182">
        <f>Q247*H247</f>
        <v>0</v>
      </c>
      <c r="S247" s="182">
        <v>0</v>
      </c>
      <c r="T247" s="183">
        <f>S247*H247</f>
        <v>0</v>
      </c>
      <c r="AR247" s="16" t="s">
        <v>556</v>
      </c>
      <c r="AT247" s="16" t="s">
        <v>151</v>
      </c>
      <c r="AU247" s="16" t="s">
        <v>82</v>
      </c>
      <c r="AY247" s="16" t="s">
        <v>148</v>
      </c>
      <c r="BE247" s="184">
        <f>IF(N247="základní",J247,0)</f>
        <v>0</v>
      </c>
      <c r="BF247" s="184">
        <f>IF(N247="snížená",J247,0)</f>
        <v>0</v>
      </c>
      <c r="BG247" s="184">
        <f>IF(N247="zákl. přenesená",J247,0)</f>
        <v>0</v>
      </c>
      <c r="BH247" s="184">
        <f>IF(N247="sníž. přenesená",J247,0)</f>
        <v>0</v>
      </c>
      <c r="BI247" s="184">
        <f>IF(N247="nulová",J247,0)</f>
        <v>0</v>
      </c>
      <c r="BJ247" s="16" t="s">
        <v>82</v>
      </c>
      <c r="BK247" s="184">
        <f>ROUND(I247*H247,2)</f>
        <v>0</v>
      </c>
      <c r="BL247" s="16" t="s">
        <v>556</v>
      </c>
      <c r="BM247" s="16" t="s">
        <v>1130</v>
      </c>
    </row>
    <row r="248" spans="2:65" s="1" customFormat="1" ht="19.5">
      <c r="B248" s="33"/>
      <c r="C248" s="34"/>
      <c r="D248" s="185" t="s">
        <v>162</v>
      </c>
      <c r="E248" s="34"/>
      <c r="F248" s="186" t="s">
        <v>2577</v>
      </c>
      <c r="G248" s="34"/>
      <c r="H248" s="34"/>
      <c r="I248" s="102"/>
      <c r="J248" s="34"/>
      <c r="K248" s="34"/>
      <c r="L248" s="37"/>
      <c r="M248" s="187"/>
      <c r="N248" s="59"/>
      <c r="O248" s="59"/>
      <c r="P248" s="59"/>
      <c r="Q248" s="59"/>
      <c r="R248" s="59"/>
      <c r="S248" s="59"/>
      <c r="T248" s="60"/>
      <c r="AT248" s="16" t="s">
        <v>162</v>
      </c>
      <c r="AU248" s="16" t="s">
        <v>82</v>
      </c>
    </row>
    <row r="249" spans="2:65" s="1" customFormat="1" ht="16.5" customHeight="1">
      <c r="B249" s="33"/>
      <c r="C249" s="173" t="s">
        <v>652</v>
      </c>
      <c r="D249" s="173" t="s">
        <v>151</v>
      </c>
      <c r="E249" s="174" t="s">
        <v>1836</v>
      </c>
      <c r="F249" s="175" t="s">
        <v>2578</v>
      </c>
      <c r="G249" s="176" t="s">
        <v>399</v>
      </c>
      <c r="H249" s="177">
        <v>1</v>
      </c>
      <c r="I249" s="178"/>
      <c r="J249" s="179">
        <f>ROUND(I249*H249,2)</f>
        <v>0</v>
      </c>
      <c r="K249" s="175" t="s">
        <v>19</v>
      </c>
      <c r="L249" s="37"/>
      <c r="M249" s="180" t="s">
        <v>19</v>
      </c>
      <c r="N249" s="181" t="s">
        <v>45</v>
      </c>
      <c r="O249" s="59"/>
      <c r="P249" s="182">
        <f>O249*H249</f>
        <v>0</v>
      </c>
      <c r="Q249" s="182">
        <v>0</v>
      </c>
      <c r="R249" s="182">
        <f>Q249*H249</f>
        <v>0</v>
      </c>
      <c r="S249" s="182">
        <v>0</v>
      </c>
      <c r="T249" s="183">
        <f>S249*H249</f>
        <v>0</v>
      </c>
      <c r="AR249" s="16" t="s">
        <v>556</v>
      </c>
      <c r="AT249" s="16" t="s">
        <v>151</v>
      </c>
      <c r="AU249" s="16" t="s">
        <v>82</v>
      </c>
      <c r="AY249" s="16" t="s">
        <v>148</v>
      </c>
      <c r="BE249" s="184">
        <f>IF(N249="základní",J249,0)</f>
        <v>0</v>
      </c>
      <c r="BF249" s="184">
        <f>IF(N249="snížená",J249,0)</f>
        <v>0</v>
      </c>
      <c r="BG249" s="184">
        <f>IF(N249="zákl. přenesená",J249,0)</f>
        <v>0</v>
      </c>
      <c r="BH249" s="184">
        <f>IF(N249="sníž. přenesená",J249,0)</f>
        <v>0</v>
      </c>
      <c r="BI249" s="184">
        <f>IF(N249="nulová",J249,0)</f>
        <v>0</v>
      </c>
      <c r="BJ249" s="16" t="s">
        <v>82</v>
      </c>
      <c r="BK249" s="184">
        <f>ROUND(I249*H249,2)</f>
        <v>0</v>
      </c>
      <c r="BL249" s="16" t="s">
        <v>556</v>
      </c>
      <c r="BM249" s="16" t="s">
        <v>1141</v>
      </c>
    </row>
    <row r="250" spans="2:65" s="1" customFormat="1" ht="19.5">
      <c r="B250" s="33"/>
      <c r="C250" s="34"/>
      <c r="D250" s="185" t="s">
        <v>162</v>
      </c>
      <c r="E250" s="34"/>
      <c r="F250" s="186" t="s">
        <v>2579</v>
      </c>
      <c r="G250" s="34"/>
      <c r="H250" s="34"/>
      <c r="I250" s="102"/>
      <c r="J250" s="34"/>
      <c r="K250" s="34"/>
      <c r="L250" s="37"/>
      <c r="M250" s="187"/>
      <c r="N250" s="59"/>
      <c r="O250" s="59"/>
      <c r="P250" s="59"/>
      <c r="Q250" s="59"/>
      <c r="R250" s="59"/>
      <c r="S250" s="59"/>
      <c r="T250" s="60"/>
      <c r="AT250" s="16" t="s">
        <v>162</v>
      </c>
      <c r="AU250" s="16" t="s">
        <v>82</v>
      </c>
    </row>
    <row r="251" spans="2:65" s="1" customFormat="1" ht="16.5" customHeight="1">
      <c r="B251" s="33"/>
      <c r="C251" s="173" t="s">
        <v>658</v>
      </c>
      <c r="D251" s="173" t="s">
        <v>151</v>
      </c>
      <c r="E251" s="174" t="s">
        <v>1838</v>
      </c>
      <c r="F251" s="175" t="s">
        <v>2580</v>
      </c>
      <c r="G251" s="176" t="s">
        <v>399</v>
      </c>
      <c r="H251" s="177">
        <v>1</v>
      </c>
      <c r="I251" s="178"/>
      <c r="J251" s="179">
        <f>ROUND(I251*H251,2)</f>
        <v>0</v>
      </c>
      <c r="K251" s="175" t="s">
        <v>19</v>
      </c>
      <c r="L251" s="37"/>
      <c r="M251" s="180" t="s">
        <v>19</v>
      </c>
      <c r="N251" s="181" t="s">
        <v>45</v>
      </c>
      <c r="O251" s="59"/>
      <c r="P251" s="182">
        <f>O251*H251</f>
        <v>0</v>
      </c>
      <c r="Q251" s="182">
        <v>0</v>
      </c>
      <c r="R251" s="182">
        <f>Q251*H251</f>
        <v>0</v>
      </c>
      <c r="S251" s="182">
        <v>0</v>
      </c>
      <c r="T251" s="183">
        <f>S251*H251</f>
        <v>0</v>
      </c>
      <c r="AR251" s="16" t="s">
        <v>556</v>
      </c>
      <c r="AT251" s="16" t="s">
        <v>151</v>
      </c>
      <c r="AU251" s="16" t="s">
        <v>82</v>
      </c>
      <c r="AY251" s="16" t="s">
        <v>148</v>
      </c>
      <c r="BE251" s="184">
        <f>IF(N251="základní",J251,0)</f>
        <v>0</v>
      </c>
      <c r="BF251" s="184">
        <f>IF(N251="snížená",J251,0)</f>
        <v>0</v>
      </c>
      <c r="BG251" s="184">
        <f>IF(N251="zákl. přenesená",J251,0)</f>
        <v>0</v>
      </c>
      <c r="BH251" s="184">
        <f>IF(N251="sníž. přenesená",J251,0)</f>
        <v>0</v>
      </c>
      <c r="BI251" s="184">
        <f>IF(N251="nulová",J251,0)</f>
        <v>0</v>
      </c>
      <c r="BJ251" s="16" t="s">
        <v>82</v>
      </c>
      <c r="BK251" s="184">
        <f>ROUND(I251*H251,2)</f>
        <v>0</v>
      </c>
      <c r="BL251" s="16" t="s">
        <v>556</v>
      </c>
      <c r="BM251" s="16" t="s">
        <v>1152</v>
      </c>
    </row>
    <row r="252" spans="2:65" s="1" customFormat="1" ht="19.5">
      <c r="B252" s="33"/>
      <c r="C252" s="34"/>
      <c r="D252" s="185" t="s">
        <v>162</v>
      </c>
      <c r="E252" s="34"/>
      <c r="F252" s="186" t="s">
        <v>2581</v>
      </c>
      <c r="G252" s="34"/>
      <c r="H252" s="34"/>
      <c r="I252" s="102"/>
      <c r="J252" s="34"/>
      <c r="K252" s="34"/>
      <c r="L252" s="37"/>
      <c r="M252" s="187"/>
      <c r="N252" s="59"/>
      <c r="O252" s="59"/>
      <c r="P252" s="59"/>
      <c r="Q252" s="59"/>
      <c r="R252" s="59"/>
      <c r="S252" s="59"/>
      <c r="T252" s="60"/>
      <c r="AT252" s="16" t="s">
        <v>162</v>
      </c>
      <c r="AU252" s="16" t="s">
        <v>82</v>
      </c>
    </row>
    <row r="253" spans="2:65" s="1" customFormat="1" ht="16.5" customHeight="1">
      <c r="B253" s="33"/>
      <c r="C253" s="173" t="s">
        <v>667</v>
      </c>
      <c r="D253" s="173" t="s">
        <v>151</v>
      </c>
      <c r="E253" s="174" t="s">
        <v>1840</v>
      </c>
      <c r="F253" s="175" t="s">
        <v>2582</v>
      </c>
      <c r="G253" s="176" t="s">
        <v>399</v>
      </c>
      <c r="H253" s="177">
        <v>1</v>
      </c>
      <c r="I253" s="178"/>
      <c r="J253" s="179">
        <f>ROUND(I253*H253,2)</f>
        <v>0</v>
      </c>
      <c r="K253" s="175" t="s">
        <v>19</v>
      </c>
      <c r="L253" s="37"/>
      <c r="M253" s="180" t="s">
        <v>19</v>
      </c>
      <c r="N253" s="181" t="s">
        <v>45</v>
      </c>
      <c r="O253" s="59"/>
      <c r="P253" s="182">
        <f>O253*H253</f>
        <v>0</v>
      </c>
      <c r="Q253" s="182">
        <v>0</v>
      </c>
      <c r="R253" s="182">
        <f>Q253*H253</f>
        <v>0</v>
      </c>
      <c r="S253" s="182">
        <v>0</v>
      </c>
      <c r="T253" s="183">
        <f>S253*H253</f>
        <v>0</v>
      </c>
      <c r="AR253" s="16" t="s">
        <v>556</v>
      </c>
      <c r="AT253" s="16" t="s">
        <v>151</v>
      </c>
      <c r="AU253" s="16" t="s">
        <v>82</v>
      </c>
      <c r="AY253" s="16" t="s">
        <v>148</v>
      </c>
      <c r="BE253" s="184">
        <f>IF(N253="základní",J253,0)</f>
        <v>0</v>
      </c>
      <c r="BF253" s="184">
        <f>IF(N253="snížená",J253,0)</f>
        <v>0</v>
      </c>
      <c r="BG253" s="184">
        <f>IF(N253="zákl. přenesená",J253,0)</f>
        <v>0</v>
      </c>
      <c r="BH253" s="184">
        <f>IF(N253="sníž. přenesená",J253,0)</f>
        <v>0</v>
      </c>
      <c r="BI253" s="184">
        <f>IF(N253="nulová",J253,0)</f>
        <v>0</v>
      </c>
      <c r="BJ253" s="16" t="s">
        <v>82</v>
      </c>
      <c r="BK253" s="184">
        <f>ROUND(I253*H253,2)</f>
        <v>0</v>
      </c>
      <c r="BL253" s="16" t="s">
        <v>556</v>
      </c>
      <c r="BM253" s="16" t="s">
        <v>1162</v>
      </c>
    </row>
    <row r="254" spans="2:65" s="1" customFormat="1" ht="19.5">
      <c r="B254" s="33"/>
      <c r="C254" s="34"/>
      <c r="D254" s="185" t="s">
        <v>162</v>
      </c>
      <c r="E254" s="34"/>
      <c r="F254" s="186" t="s">
        <v>2583</v>
      </c>
      <c r="G254" s="34"/>
      <c r="H254" s="34"/>
      <c r="I254" s="102"/>
      <c r="J254" s="34"/>
      <c r="K254" s="34"/>
      <c r="L254" s="37"/>
      <c r="M254" s="187"/>
      <c r="N254" s="59"/>
      <c r="O254" s="59"/>
      <c r="P254" s="59"/>
      <c r="Q254" s="59"/>
      <c r="R254" s="59"/>
      <c r="S254" s="59"/>
      <c r="T254" s="60"/>
      <c r="AT254" s="16" t="s">
        <v>162</v>
      </c>
      <c r="AU254" s="16" t="s">
        <v>82</v>
      </c>
    </row>
    <row r="255" spans="2:65" s="1" customFormat="1" ht="16.5" customHeight="1">
      <c r="B255" s="33"/>
      <c r="C255" s="173" t="s">
        <v>672</v>
      </c>
      <c r="D255" s="173" t="s">
        <v>151</v>
      </c>
      <c r="E255" s="174" t="s">
        <v>1842</v>
      </c>
      <c r="F255" s="175" t="s">
        <v>2584</v>
      </c>
      <c r="G255" s="176" t="s">
        <v>399</v>
      </c>
      <c r="H255" s="177">
        <v>5</v>
      </c>
      <c r="I255" s="178"/>
      <c r="J255" s="179">
        <f>ROUND(I255*H255,2)</f>
        <v>0</v>
      </c>
      <c r="K255" s="175" t="s">
        <v>19</v>
      </c>
      <c r="L255" s="37"/>
      <c r="M255" s="180" t="s">
        <v>19</v>
      </c>
      <c r="N255" s="181" t="s">
        <v>45</v>
      </c>
      <c r="O255" s="59"/>
      <c r="P255" s="182">
        <f>O255*H255</f>
        <v>0</v>
      </c>
      <c r="Q255" s="182">
        <v>0</v>
      </c>
      <c r="R255" s="182">
        <f>Q255*H255</f>
        <v>0</v>
      </c>
      <c r="S255" s="182">
        <v>0</v>
      </c>
      <c r="T255" s="183">
        <f>S255*H255</f>
        <v>0</v>
      </c>
      <c r="AR255" s="16" t="s">
        <v>556</v>
      </c>
      <c r="AT255" s="16" t="s">
        <v>151</v>
      </c>
      <c r="AU255" s="16" t="s">
        <v>82</v>
      </c>
      <c r="AY255" s="16" t="s">
        <v>148</v>
      </c>
      <c r="BE255" s="184">
        <f>IF(N255="základní",J255,0)</f>
        <v>0</v>
      </c>
      <c r="BF255" s="184">
        <f>IF(N255="snížená",J255,0)</f>
        <v>0</v>
      </c>
      <c r="BG255" s="184">
        <f>IF(N255="zákl. přenesená",J255,0)</f>
        <v>0</v>
      </c>
      <c r="BH255" s="184">
        <f>IF(N255="sníž. přenesená",J255,0)</f>
        <v>0</v>
      </c>
      <c r="BI255" s="184">
        <f>IF(N255="nulová",J255,0)</f>
        <v>0</v>
      </c>
      <c r="BJ255" s="16" t="s">
        <v>82</v>
      </c>
      <c r="BK255" s="184">
        <f>ROUND(I255*H255,2)</f>
        <v>0</v>
      </c>
      <c r="BL255" s="16" t="s">
        <v>556</v>
      </c>
      <c r="BM255" s="16" t="s">
        <v>1172</v>
      </c>
    </row>
    <row r="256" spans="2:65" s="1" customFormat="1" ht="19.5">
      <c r="B256" s="33"/>
      <c r="C256" s="34"/>
      <c r="D256" s="185" t="s">
        <v>162</v>
      </c>
      <c r="E256" s="34"/>
      <c r="F256" s="186" t="s">
        <v>2585</v>
      </c>
      <c r="G256" s="34"/>
      <c r="H256" s="34"/>
      <c r="I256" s="102"/>
      <c r="J256" s="34"/>
      <c r="K256" s="34"/>
      <c r="L256" s="37"/>
      <c r="M256" s="187"/>
      <c r="N256" s="59"/>
      <c r="O256" s="59"/>
      <c r="P256" s="59"/>
      <c r="Q256" s="59"/>
      <c r="R256" s="59"/>
      <c r="S256" s="59"/>
      <c r="T256" s="60"/>
      <c r="AT256" s="16" t="s">
        <v>162</v>
      </c>
      <c r="AU256" s="16" t="s">
        <v>82</v>
      </c>
    </row>
    <row r="257" spans="2:65" s="1" customFormat="1" ht="16.5" customHeight="1">
      <c r="B257" s="33"/>
      <c r="C257" s="173" t="s">
        <v>677</v>
      </c>
      <c r="D257" s="173" t="s">
        <v>151</v>
      </c>
      <c r="E257" s="174" t="s">
        <v>1844</v>
      </c>
      <c r="F257" s="175" t="s">
        <v>2586</v>
      </c>
      <c r="G257" s="176" t="s">
        <v>399</v>
      </c>
      <c r="H257" s="177">
        <v>1</v>
      </c>
      <c r="I257" s="178"/>
      <c r="J257" s="179">
        <f>ROUND(I257*H257,2)</f>
        <v>0</v>
      </c>
      <c r="K257" s="175" t="s">
        <v>19</v>
      </c>
      <c r="L257" s="37"/>
      <c r="M257" s="180" t="s">
        <v>19</v>
      </c>
      <c r="N257" s="181" t="s">
        <v>45</v>
      </c>
      <c r="O257" s="59"/>
      <c r="P257" s="182">
        <f>O257*H257</f>
        <v>0</v>
      </c>
      <c r="Q257" s="182">
        <v>0</v>
      </c>
      <c r="R257" s="182">
        <f>Q257*H257</f>
        <v>0</v>
      </c>
      <c r="S257" s="182">
        <v>0</v>
      </c>
      <c r="T257" s="183">
        <f>S257*H257</f>
        <v>0</v>
      </c>
      <c r="AR257" s="16" t="s">
        <v>556</v>
      </c>
      <c r="AT257" s="16" t="s">
        <v>151</v>
      </c>
      <c r="AU257" s="16" t="s">
        <v>82</v>
      </c>
      <c r="AY257" s="16" t="s">
        <v>148</v>
      </c>
      <c r="BE257" s="184">
        <f>IF(N257="základní",J257,0)</f>
        <v>0</v>
      </c>
      <c r="BF257" s="184">
        <f>IF(N257="snížená",J257,0)</f>
        <v>0</v>
      </c>
      <c r="BG257" s="184">
        <f>IF(N257="zákl. přenesená",J257,0)</f>
        <v>0</v>
      </c>
      <c r="BH257" s="184">
        <f>IF(N257="sníž. přenesená",J257,0)</f>
        <v>0</v>
      </c>
      <c r="BI257" s="184">
        <f>IF(N257="nulová",J257,0)</f>
        <v>0</v>
      </c>
      <c r="BJ257" s="16" t="s">
        <v>82</v>
      </c>
      <c r="BK257" s="184">
        <f>ROUND(I257*H257,2)</f>
        <v>0</v>
      </c>
      <c r="BL257" s="16" t="s">
        <v>556</v>
      </c>
      <c r="BM257" s="16" t="s">
        <v>1182</v>
      </c>
    </row>
    <row r="258" spans="2:65" s="1" customFormat="1" ht="19.5">
      <c r="B258" s="33"/>
      <c r="C258" s="34"/>
      <c r="D258" s="185" t="s">
        <v>162</v>
      </c>
      <c r="E258" s="34"/>
      <c r="F258" s="186" t="s">
        <v>2587</v>
      </c>
      <c r="G258" s="34"/>
      <c r="H258" s="34"/>
      <c r="I258" s="102"/>
      <c r="J258" s="34"/>
      <c r="K258" s="34"/>
      <c r="L258" s="37"/>
      <c r="M258" s="187"/>
      <c r="N258" s="59"/>
      <c r="O258" s="59"/>
      <c r="P258" s="59"/>
      <c r="Q258" s="59"/>
      <c r="R258" s="59"/>
      <c r="S258" s="59"/>
      <c r="T258" s="60"/>
      <c r="AT258" s="16" t="s">
        <v>162</v>
      </c>
      <c r="AU258" s="16" t="s">
        <v>82</v>
      </c>
    </row>
    <row r="259" spans="2:65" s="1" customFormat="1" ht="16.5" customHeight="1">
      <c r="B259" s="33"/>
      <c r="C259" s="173" t="s">
        <v>682</v>
      </c>
      <c r="D259" s="173" t="s">
        <v>151</v>
      </c>
      <c r="E259" s="174" t="s">
        <v>1846</v>
      </c>
      <c r="F259" s="175" t="s">
        <v>2588</v>
      </c>
      <c r="G259" s="176" t="s">
        <v>399</v>
      </c>
      <c r="H259" s="177">
        <v>4</v>
      </c>
      <c r="I259" s="178"/>
      <c r="J259" s="179">
        <f>ROUND(I259*H259,2)</f>
        <v>0</v>
      </c>
      <c r="K259" s="175" t="s">
        <v>19</v>
      </c>
      <c r="L259" s="37"/>
      <c r="M259" s="180" t="s">
        <v>19</v>
      </c>
      <c r="N259" s="181" t="s">
        <v>45</v>
      </c>
      <c r="O259" s="59"/>
      <c r="P259" s="182">
        <f>O259*H259</f>
        <v>0</v>
      </c>
      <c r="Q259" s="182">
        <v>0</v>
      </c>
      <c r="R259" s="182">
        <f>Q259*H259</f>
        <v>0</v>
      </c>
      <c r="S259" s="182">
        <v>0</v>
      </c>
      <c r="T259" s="183">
        <f>S259*H259</f>
        <v>0</v>
      </c>
      <c r="AR259" s="16" t="s">
        <v>556</v>
      </c>
      <c r="AT259" s="16" t="s">
        <v>151</v>
      </c>
      <c r="AU259" s="16" t="s">
        <v>82</v>
      </c>
      <c r="AY259" s="16" t="s">
        <v>148</v>
      </c>
      <c r="BE259" s="184">
        <f>IF(N259="základní",J259,0)</f>
        <v>0</v>
      </c>
      <c r="BF259" s="184">
        <f>IF(N259="snížená",J259,0)</f>
        <v>0</v>
      </c>
      <c r="BG259" s="184">
        <f>IF(N259="zákl. přenesená",J259,0)</f>
        <v>0</v>
      </c>
      <c r="BH259" s="184">
        <f>IF(N259="sníž. přenesená",J259,0)</f>
        <v>0</v>
      </c>
      <c r="BI259" s="184">
        <f>IF(N259="nulová",J259,0)</f>
        <v>0</v>
      </c>
      <c r="BJ259" s="16" t="s">
        <v>82</v>
      </c>
      <c r="BK259" s="184">
        <f>ROUND(I259*H259,2)</f>
        <v>0</v>
      </c>
      <c r="BL259" s="16" t="s">
        <v>556</v>
      </c>
      <c r="BM259" s="16" t="s">
        <v>1192</v>
      </c>
    </row>
    <row r="260" spans="2:65" s="1" customFormat="1" ht="19.5">
      <c r="B260" s="33"/>
      <c r="C260" s="34"/>
      <c r="D260" s="185" t="s">
        <v>162</v>
      </c>
      <c r="E260" s="34"/>
      <c r="F260" s="186" t="s">
        <v>2589</v>
      </c>
      <c r="G260" s="34"/>
      <c r="H260" s="34"/>
      <c r="I260" s="102"/>
      <c r="J260" s="34"/>
      <c r="K260" s="34"/>
      <c r="L260" s="37"/>
      <c r="M260" s="187"/>
      <c r="N260" s="59"/>
      <c r="O260" s="59"/>
      <c r="P260" s="59"/>
      <c r="Q260" s="59"/>
      <c r="R260" s="59"/>
      <c r="S260" s="59"/>
      <c r="T260" s="60"/>
      <c r="AT260" s="16" t="s">
        <v>162</v>
      </c>
      <c r="AU260" s="16" t="s">
        <v>82</v>
      </c>
    </row>
    <row r="261" spans="2:65" s="1" customFormat="1" ht="16.5" customHeight="1">
      <c r="B261" s="33"/>
      <c r="C261" s="173" t="s">
        <v>687</v>
      </c>
      <c r="D261" s="173" t="s">
        <v>151</v>
      </c>
      <c r="E261" s="174" t="s">
        <v>1848</v>
      </c>
      <c r="F261" s="175" t="s">
        <v>2590</v>
      </c>
      <c r="G261" s="176" t="s">
        <v>399</v>
      </c>
      <c r="H261" s="177">
        <v>3</v>
      </c>
      <c r="I261" s="178"/>
      <c r="J261" s="179">
        <f>ROUND(I261*H261,2)</f>
        <v>0</v>
      </c>
      <c r="K261" s="175" t="s">
        <v>19</v>
      </c>
      <c r="L261" s="37"/>
      <c r="M261" s="180" t="s">
        <v>19</v>
      </c>
      <c r="N261" s="181" t="s">
        <v>45</v>
      </c>
      <c r="O261" s="59"/>
      <c r="P261" s="182">
        <f>O261*H261</f>
        <v>0</v>
      </c>
      <c r="Q261" s="182">
        <v>0</v>
      </c>
      <c r="R261" s="182">
        <f>Q261*H261</f>
        <v>0</v>
      </c>
      <c r="S261" s="182">
        <v>0</v>
      </c>
      <c r="T261" s="183">
        <f>S261*H261</f>
        <v>0</v>
      </c>
      <c r="AR261" s="16" t="s">
        <v>556</v>
      </c>
      <c r="AT261" s="16" t="s">
        <v>151</v>
      </c>
      <c r="AU261" s="16" t="s">
        <v>82</v>
      </c>
      <c r="AY261" s="16" t="s">
        <v>148</v>
      </c>
      <c r="BE261" s="184">
        <f>IF(N261="základní",J261,0)</f>
        <v>0</v>
      </c>
      <c r="BF261" s="184">
        <f>IF(N261="snížená",J261,0)</f>
        <v>0</v>
      </c>
      <c r="BG261" s="184">
        <f>IF(N261="zákl. přenesená",J261,0)</f>
        <v>0</v>
      </c>
      <c r="BH261" s="184">
        <f>IF(N261="sníž. přenesená",J261,0)</f>
        <v>0</v>
      </c>
      <c r="BI261" s="184">
        <f>IF(N261="nulová",J261,0)</f>
        <v>0</v>
      </c>
      <c r="BJ261" s="16" t="s">
        <v>82</v>
      </c>
      <c r="BK261" s="184">
        <f>ROUND(I261*H261,2)</f>
        <v>0</v>
      </c>
      <c r="BL261" s="16" t="s">
        <v>556</v>
      </c>
      <c r="BM261" s="16" t="s">
        <v>1206</v>
      </c>
    </row>
    <row r="262" spans="2:65" s="1" customFormat="1" ht="19.5">
      <c r="B262" s="33"/>
      <c r="C262" s="34"/>
      <c r="D262" s="185" t="s">
        <v>162</v>
      </c>
      <c r="E262" s="34"/>
      <c r="F262" s="186" t="s">
        <v>2591</v>
      </c>
      <c r="G262" s="34"/>
      <c r="H262" s="34"/>
      <c r="I262" s="102"/>
      <c r="J262" s="34"/>
      <c r="K262" s="34"/>
      <c r="L262" s="37"/>
      <c r="M262" s="187"/>
      <c r="N262" s="59"/>
      <c r="O262" s="59"/>
      <c r="P262" s="59"/>
      <c r="Q262" s="59"/>
      <c r="R262" s="59"/>
      <c r="S262" s="59"/>
      <c r="T262" s="60"/>
      <c r="AT262" s="16" t="s">
        <v>162</v>
      </c>
      <c r="AU262" s="16" t="s">
        <v>82</v>
      </c>
    </row>
    <row r="263" spans="2:65" s="1" customFormat="1" ht="16.5" customHeight="1">
      <c r="B263" s="33"/>
      <c r="C263" s="173" t="s">
        <v>692</v>
      </c>
      <c r="D263" s="173" t="s">
        <v>151</v>
      </c>
      <c r="E263" s="174" t="s">
        <v>1850</v>
      </c>
      <c r="F263" s="175" t="s">
        <v>2592</v>
      </c>
      <c r="G263" s="176" t="s">
        <v>399</v>
      </c>
      <c r="H263" s="177">
        <v>1</v>
      </c>
      <c r="I263" s="178"/>
      <c r="J263" s="179">
        <f>ROUND(I263*H263,2)</f>
        <v>0</v>
      </c>
      <c r="K263" s="175" t="s">
        <v>19</v>
      </c>
      <c r="L263" s="37"/>
      <c r="M263" s="180" t="s">
        <v>19</v>
      </c>
      <c r="N263" s="181" t="s">
        <v>45</v>
      </c>
      <c r="O263" s="59"/>
      <c r="P263" s="182">
        <f>O263*H263</f>
        <v>0</v>
      </c>
      <c r="Q263" s="182">
        <v>0</v>
      </c>
      <c r="R263" s="182">
        <f>Q263*H263</f>
        <v>0</v>
      </c>
      <c r="S263" s="182">
        <v>0</v>
      </c>
      <c r="T263" s="183">
        <f>S263*H263</f>
        <v>0</v>
      </c>
      <c r="AR263" s="16" t="s">
        <v>556</v>
      </c>
      <c r="AT263" s="16" t="s">
        <v>151</v>
      </c>
      <c r="AU263" s="16" t="s">
        <v>82</v>
      </c>
      <c r="AY263" s="16" t="s">
        <v>148</v>
      </c>
      <c r="BE263" s="184">
        <f>IF(N263="základní",J263,0)</f>
        <v>0</v>
      </c>
      <c r="BF263" s="184">
        <f>IF(N263="snížená",J263,0)</f>
        <v>0</v>
      </c>
      <c r="BG263" s="184">
        <f>IF(N263="zákl. přenesená",J263,0)</f>
        <v>0</v>
      </c>
      <c r="BH263" s="184">
        <f>IF(N263="sníž. přenesená",J263,0)</f>
        <v>0</v>
      </c>
      <c r="BI263" s="184">
        <f>IF(N263="nulová",J263,0)</f>
        <v>0</v>
      </c>
      <c r="BJ263" s="16" t="s">
        <v>82</v>
      </c>
      <c r="BK263" s="184">
        <f>ROUND(I263*H263,2)</f>
        <v>0</v>
      </c>
      <c r="BL263" s="16" t="s">
        <v>556</v>
      </c>
      <c r="BM263" s="16" t="s">
        <v>1216</v>
      </c>
    </row>
    <row r="264" spans="2:65" s="1" customFormat="1" ht="19.5">
      <c r="B264" s="33"/>
      <c r="C264" s="34"/>
      <c r="D264" s="185" t="s">
        <v>162</v>
      </c>
      <c r="E264" s="34"/>
      <c r="F264" s="186" t="s">
        <v>2593</v>
      </c>
      <c r="G264" s="34"/>
      <c r="H264" s="34"/>
      <c r="I264" s="102"/>
      <c r="J264" s="34"/>
      <c r="K264" s="34"/>
      <c r="L264" s="37"/>
      <c r="M264" s="187"/>
      <c r="N264" s="59"/>
      <c r="O264" s="59"/>
      <c r="P264" s="59"/>
      <c r="Q264" s="59"/>
      <c r="R264" s="59"/>
      <c r="S264" s="59"/>
      <c r="T264" s="60"/>
      <c r="AT264" s="16" t="s">
        <v>162</v>
      </c>
      <c r="AU264" s="16" t="s">
        <v>82</v>
      </c>
    </row>
    <row r="265" spans="2:65" s="1" customFormat="1" ht="16.5" customHeight="1">
      <c r="B265" s="33"/>
      <c r="C265" s="173" t="s">
        <v>697</v>
      </c>
      <c r="D265" s="173" t="s">
        <v>151</v>
      </c>
      <c r="E265" s="174" t="s">
        <v>1852</v>
      </c>
      <c r="F265" s="175" t="s">
        <v>2594</v>
      </c>
      <c r="G265" s="176" t="s">
        <v>399</v>
      </c>
      <c r="H265" s="177">
        <v>1</v>
      </c>
      <c r="I265" s="178"/>
      <c r="J265" s="179">
        <f>ROUND(I265*H265,2)</f>
        <v>0</v>
      </c>
      <c r="K265" s="175" t="s">
        <v>19</v>
      </c>
      <c r="L265" s="37"/>
      <c r="M265" s="180" t="s">
        <v>19</v>
      </c>
      <c r="N265" s="181" t="s">
        <v>45</v>
      </c>
      <c r="O265" s="59"/>
      <c r="P265" s="182">
        <f>O265*H265</f>
        <v>0</v>
      </c>
      <c r="Q265" s="182">
        <v>0</v>
      </c>
      <c r="R265" s="182">
        <f>Q265*H265</f>
        <v>0</v>
      </c>
      <c r="S265" s="182">
        <v>0</v>
      </c>
      <c r="T265" s="183">
        <f>S265*H265</f>
        <v>0</v>
      </c>
      <c r="AR265" s="16" t="s">
        <v>556</v>
      </c>
      <c r="AT265" s="16" t="s">
        <v>151</v>
      </c>
      <c r="AU265" s="16" t="s">
        <v>82</v>
      </c>
      <c r="AY265" s="16" t="s">
        <v>148</v>
      </c>
      <c r="BE265" s="184">
        <f>IF(N265="základní",J265,0)</f>
        <v>0</v>
      </c>
      <c r="BF265" s="184">
        <f>IF(N265="snížená",J265,0)</f>
        <v>0</v>
      </c>
      <c r="BG265" s="184">
        <f>IF(N265="zákl. přenesená",J265,0)</f>
        <v>0</v>
      </c>
      <c r="BH265" s="184">
        <f>IF(N265="sníž. přenesená",J265,0)</f>
        <v>0</v>
      </c>
      <c r="BI265" s="184">
        <f>IF(N265="nulová",J265,0)</f>
        <v>0</v>
      </c>
      <c r="BJ265" s="16" t="s">
        <v>82</v>
      </c>
      <c r="BK265" s="184">
        <f>ROUND(I265*H265,2)</f>
        <v>0</v>
      </c>
      <c r="BL265" s="16" t="s">
        <v>556</v>
      </c>
      <c r="BM265" s="16" t="s">
        <v>1222</v>
      </c>
    </row>
    <row r="266" spans="2:65" s="1" customFormat="1" ht="19.5">
      <c r="B266" s="33"/>
      <c r="C266" s="34"/>
      <c r="D266" s="185" t="s">
        <v>162</v>
      </c>
      <c r="E266" s="34"/>
      <c r="F266" s="186" t="s">
        <v>2595</v>
      </c>
      <c r="G266" s="34"/>
      <c r="H266" s="34"/>
      <c r="I266" s="102"/>
      <c r="J266" s="34"/>
      <c r="K266" s="34"/>
      <c r="L266" s="37"/>
      <c r="M266" s="187"/>
      <c r="N266" s="59"/>
      <c r="O266" s="59"/>
      <c r="P266" s="59"/>
      <c r="Q266" s="59"/>
      <c r="R266" s="59"/>
      <c r="S266" s="59"/>
      <c r="T266" s="60"/>
      <c r="AT266" s="16" t="s">
        <v>162</v>
      </c>
      <c r="AU266" s="16" t="s">
        <v>82</v>
      </c>
    </row>
    <row r="267" spans="2:65" s="1" customFormat="1" ht="16.5" customHeight="1">
      <c r="B267" s="33"/>
      <c r="C267" s="173" t="s">
        <v>703</v>
      </c>
      <c r="D267" s="173" t="s">
        <v>151</v>
      </c>
      <c r="E267" s="174" t="s">
        <v>2596</v>
      </c>
      <c r="F267" s="175" t="s">
        <v>2597</v>
      </c>
      <c r="G267" s="176" t="s">
        <v>399</v>
      </c>
      <c r="H267" s="177">
        <v>1</v>
      </c>
      <c r="I267" s="178"/>
      <c r="J267" s="179">
        <f>ROUND(I267*H267,2)</f>
        <v>0</v>
      </c>
      <c r="K267" s="175" t="s">
        <v>19</v>
      </c>
      <c r="L267" s="37"/>
      <c r="M267" s="180" t="s">
        <v>19</v>
      </c>
      <c r="N267" s="181" t="s">
        <v>45</v>
      </c>
      <c r="O267" s="59"/>
      <c r="P267" s="182">
        <f>O267*H267</f>
        <v>0</v>
      </c>
      <c r="Q267" s="182">
        <v>0</v>
      </c>
      <c r="R267" s="182">
        <f>Q267*H267</f>
        <v>0</v>
      </c>
      <c r="S267" s="182">
        <v>0</v>
      </c>
      <c r="T267" s="183">
        <f>S267*H267</f>
        <v>0</v>
      </c>
      <c r="AR267" s="16" t="s">
        <v>556</v>
      </c>
      <c r="AT267" s="16" t="s">
        <v>151</v>
      </c>
      <c r="AU267" s="16" t="s">
        <v>82</v>
      </c>
      <c r="AY267" s="16" t="s">
        <v>148</v>
      </c>
      <c r="BE267" s="184">
        <f>IF(N267="základní",J267,0)</f>
        <v>0</v>
      </c>
      <c r="BF267" s="184">
        <f>IF(N267="snížená",J267,0)</f>
        <v>0</v>
      </c>
      <c r="BG267" s="184">
        <f>IF(N267="zákl. přenesená",J267,0)</f>
        <v>0</v>
      </c>
      <c r="BH267" s="184">
        <f>IF(N267="sníž. přenesená",J267,0)</f>
        <v>0</v>
      </c>
      <c r="BI267" s="184">
        <f>IF(N267="nulová",J267,0)</f>
        <v>0</v>
      </c>
      <c r="BJ267" s="16" t="s">
        <v>82</v>
      </c>
      <c r="BK267" s="184">
        <f>ROUND(I267*H267,2)</f>
        <v>0</v>
      </c>
      <c r="BL267" s="16" t="s">
        <v>556</v>
      </c>
      <c r="BM267" s="16" t="s">
        <v>1228</v>
      </c>
    </row>
    <row r="268" spans="2:65" s="1" customFormat="1" ht="19.5">
      <c r="B268" s="33"/>
      <c r="C268" s="34"/>
      <c r="D268" s="185" t="s">
        <v>162</v>
      </c>
      <c r="E268" s="34"/>
      <c r="F268" s="186" t="s">
        <v>2598</v>
      </c>
      <c r="G268" s="34"/>
      <c r="H268" s="34"/>
      <c r="I268" s="102"/>
      <c r="J268" s="34"/>
      <c r="K268" s="34"/>
      <c r="L268" s="37"/>
      <c r="M268" s="187"/>
      <c r="N268" s="59"/>
      <c r="O268" s="59"/>
      <c r="P268" s="59"/>
      <c r="Q268" s="59"/>
      <c r="R268" s="59"/>
      <c r="S268" s="59"/>
      <c r="T268" s="60"/>
      <c r="AT268" s="16" t="s">
        <v>162</v>
      </c>
      <c r="AU268" s="16" t="s">
        <v>82</v>
      </c>
    </row>
    <row r="269" spans="2:65" s="1" customFormat="1" ht="16.5" customHeight="1">
      <c r="B269" s="33"/>
      <c r="C269" s="173" t="s">
        <v>712</v>
      </c>
      <c r="D269" s="173" t="s">
        <v>151</v>
      </c>
      <c r="E269" s="174" t="s">
        <v>2599</v>
      </c>
      <c r="F269" s="175" t="s">
        <v>2600</v>
      </c>
      <c r="G269" s="176" t="s">
        <v>399</v>
      </c>
      <c r="H269" s="177">
        <v>3</v>
      </c>
      <c r="I269" s="178"/>
      <c r="J269" s="179">
        <f>ROUND(I269*H269,2)</f>
        <v>0</v>
      </c>
      <c r="K269" s="175" t="s">
        <v>19</v>
      </c>
      <c r="L269" s="37"/>
      <c r="M269" s="180" t="s">
        <v>19</v>
      </c>
      <c r="N269" s="181" t="s">
        <v>45</v>
      </c>
      <c r="O269" s="59"/>
      <c r="P269" s="182">
        <f>O269*H269</f>
        <v>0</v>
      </c>
      <c r="Q269" s="182">
        <v>0</v>
      </c>
      <c r="R269" s="182">
        <f>Q269*H269</f>
        <v>0</v>
      </c>
      <c r="S269" s="182">
        <v>0</v>
      </c>
      <c r="T269" s="183">
        <f>S269*H269</f>
        <v>0</v>
      </c>
      <c r="AR269" s="16" t="s">
        <v>556</v>
      </c>
      <c r="AT269" s="16" t="s">
        <v>151</v>
      </c>
      <c r="AU269" s="16" t="s">
        <v>82</v>
      </c>
      <c r="AY269" s="16" t="s">
        <v>148</v>
      </c>
      <c r="BE269" s="184">
        <f>IF(N269="základní",J269,0)</f>
        <v>0</v>
      </c>
      <c r="BF269" s="184">
        <f>IF(N269="snížená",J269,0)</f>
        <v>0</v>
      </c>
      <c r="BG269" s="184">
        <f>IF(N269="zákl. přenesená",J269,0)</f>
        <v>0</v>
      </c>
      <c r="BH269" s="184">
        <f>IF(N269="sníž. přenesená",J269,0)</f>
        <v>0</v>
      </c>
      <c r="BI269" s="184">
        <f>IF(N269="nulová",J269,0)</f>
        <v>0</v>
      </c>
      <c r="BJ269" s="16" t="s">
        <v>82</v>
      </c>
      <c r="BK269" s="184">
        <f>ROUND(I269*H269,2)</f>
        <v>0</v>
      </c>
      <c r="BL269" s="16" t="s">
        <v>556</v>
      </c>
      <c r="BM269" s="16" t="s">
        <v>1237</v>
      </c>
    </row>
    <row r="270" spans="2:65" s="1" customFormat="1" ht="19.5">
      <c r="B270" s="33"/>
      <c r="C270" s="34"/>
      <c r="D270" s="185" t="s">
        <v>162</v>
      </c>
      <c r="E270" s="34"/>
      <c r="F270" s="186" t="s">
        <v>2601</v>
      </c>
      <c r="G270" s="34"/>
      <c r="H270" s="34"/>
      <c r="I270" s="102"/>
      <c r="J270" s="34"/>
      <c r="K270" s="34"/>
      <c r="L270" s="37"/>
      <c r="M270" s="187"/>
      <c r="N270" s="59"/>
      <c r="O270" s="59"/>
      <c r="P270" s="59"/>
      <c r="Q270" s="59"/>
      <c r="R270" s="59"/>
      <c r="S270" s="59"/>
      <c r="T270" s="60"/>
      <c r="AT270" s="16" t="s">
        <v>162</v>
      </c>
      <c r="AU270" s="16" t="s">
        <v>82</v>
      </c>
    </row>
    <row r="271" spans="2:65" s="1" customFormat="1" ht="16.5" customHeight="1">
      <c r="B271" s="33"/>
      <c r="C271" s="173" t="s">
        <v>718</v>
      </c>
      <c r="D271" s="173" t="s">
        <v>151</v>
      </c>
      <c r="E271" s="174" t="s">
        <v>2602</v>
      </c>
      <c r="F271" s="175" t="s">
        <v>2603</v>
      </c>
      <c r="G271" s="176" t="s">
        <v>399</v>
      </c>
      <c r="H271" s="177">
        <v>1</v>
      </c>
      <c r="I271" s="178"/>
      <c r="J271" s="179">
        <f>ROUND(I271*H271,2)</f>
        <v>0</v>
      </c>
      <c r="K271" s="175" t="s">
        <v>19</v>
      </c>
      <c r="L271" s="37"/>
      <c r="M271" s="180" t="s">
        <v>19</v>
      </c>
      <c r="N271" s="181" t="s">
        <v>45</v>
      </c>
      <c r="O271" s="59"/>
      <c r="P271" s="182">
        <f>O271*H271</f>
        <v>0</v>
      </c>
      <c r="Q271" s="182">
        <v>0</v>
      </c>
      <c r="R271" s="182">
        <f>Q271*H271</f>
        <v>0</v>
      </c>
      <c r="S271" s="182">
        <v>0</v>
      </c>
      <c r="T271" s="183">
        <f>S271*H271</f>
        <v>0</v>
      </c>
      <c r="AR271" s="16" t="s">
        <v>556</v>
      </c>
      <c r="AT271" s="16" t="s">
        <v>151</v>
      </c>
      <c r="AU271" s="16" t="s">
        <v>82</v>
      </c>
      <c r="AY271" s="16" t="s">
        <v>148</v>
      </c>
      <c r="BE271" s="184">
        <f>IF(N271="základní",J271,0)</f>
        <v>0</v>
      </c>
      <c r="BF271" s="184">
        <f>IF(N271="snížená",J271,0)</f>
        <v>0</v>
      </c>
      <c r="BG271" s="184">
        <f>IF(N271="zákl. přenesená",J271,0)</f>
        <v>0</v>
      </c>
      <c r="BH271" s="184">
        <f>IF(N271="sníž. přenesená",J271,0)</f>
        <v>0</v>
      </c>
      <c r="BI271" s="184">
        <f>IF(N271="nulová",J271,0)</f>
        <v>0</v>
      </c>
      <c r="BJ271" s="16" t="s">
        <v>82</v>
      </c>
      <c r="BK271" s="184">
        <f>ROUND(I271*H271,2)</f>
        <v>0</v>
      </c>
      <c r="BL271" s="16" t="s">
        <v>556</v>
      </c>
      <c r="BM271" s="16" t="s">
        <v>1245</v>
      </c>
    </row>
    <row r="272" spans="2:65" s="1" customFormat="1" ht="19.5">
      <c r="B272" s="33"/>
      <c r="C272" s="34"/>
      <c r="D272" s="185" t="s">
        <v>162</v>
      </c>
      <c r="E272" s="34"/>
      <c r="F272" s="186" t="s">
        <v>2604</v>
      </c>
      <c r="G272" s="34"/>
      <c r="H272" s="34"/>
      <c r="I272" s="102"/>
      <c r="J272" s="34"/>
      <c r="K272" s="34"/>
      <c r="L272" s="37"/>
      <c r="M272" s="187"/>
      <c r="N272" s="59"/>
      <c r="O272" s="59"/>
      <c r="P272" s="59"/>
      <c r="Q272" s="59"/>
      <c r="R272" s="59"/>
      <c r="S272" s="59"/>
      <c r="T272" s="60"/>
      <c r="AT272" s="16" t="s">
        <v>162</v>
      </c>
      <c r="AU272" s="16" t="s">
        <v>82</v>
      </c>
    </row>
    <row r="273" spans="2:65" s="1" customFormat="1" ht="16.5" customHeight="1">
      <c r="B273" s="33"/>
      <c r="C273" s="173" t="s">
        <v>724</v>
      </c>
      <c r="D273" s="173" t="s">
        <v>151</v>
      </c>
      <c r="E273" s="174" t="s">
        <v>2605</v>
      </c>
      <c r="F273" s="175" t="s">
        <v>2606</v>
      </c>
      <c r="G273" s="176" t="s">
        <v>399</v>
      </c>
      <c r="H273" s="177">
        <v>1</v>
      </c>
      <c r="I273" s="178"/>
      <c r="J273" s="179">
        <f>ROUND(I273*H273,2)</f>
        <v>0</v>
      </c>
      <c r="K273" s="175" t="s">
        <v>19</v>
      </c>
      <c r="L273" s="37"/>
      <c r="M273" s="180" t="s">
        <v>19</v>
      </c>
      <c r="N273" s="181" t="s">
        <v>45</v>
      </c>
      <c r="O273" s="59"/>
      <c r="P273" s="182">
        <f>O273*H273</f>
        <v>0</v>
      </c>
      <c r="Q273" s="182">
        <v>0</v>
      </c>
      <c r="R273" s="182">
        <f>Q273*H273</f>
        <v>0</v>
      </c>
      <c r="S273" s="182">
        <v>0</v>
      </c>
      <c r="T273" s="183">
        <f>S273*H273</f>
        <v>0</v>
      </c>
      <c r="AR273" s="16" t="s">
        <v>556</v>
      </c>
      <c r="AT273" s="16" t="s">
        <v>151</v>
      </c>
      <c r="AU273" s="16" t="s">
        <v>82</v>
      </c>
      <c r="AY273" s="16" t="s">
        <v>148</v>
      </c>
      <c r="BE273" s="184">
        <f>IF(N273="základní",J273,0)</f>
        <v>0</v>
      </c>
      <c r="BF273" s="184">
        <f>IF(N273="snížená",J273,0)</f>
        <v>0</v>
      </c>
      <c r="BG273" s="184">
        <f>IF(N273="zákl. přenesená",J273,0)</f>
        <v>0</v>
      </c>
      <c r="BH273" s="184">
        <f>IF(N273="sníž. přenesená",J273,0)</f>
        <v>0</v>
      </c>
      <c r="BI273" s="184">
        <f>IF(N273="nulová",J273,0)</f>
        <v>0</v>
      </c>
      <c r="BJ273" s="16" t="s">
        <v>82</v>
      </c>
      <c r="BK273" s="184">
        <f>ROUND(I273*H273,2)</f>
        <v>0</v>
      </c>
      <c r="BL273" s="16" t="s">
        <v>556</v>
      </c>
      <c r="BM273" s="16" t="s">
        <v>1253</v>
      </c>
    </row>
    <row r="274" spans="2:65" s="1" customFormat="1" ht="19.5">
      <c r="B274" s="33"/>
      <c r="C274" s="34"/>
      <c r="D274" s="185" t="s">
        <v>162</v>
      </c>
      <c r="E274" s="34"/>
      <c r="F274" s="186" t="s">
        <v>2607</v>
      </c>
      <c r="G274" s="34"/>
      <c r="H274" s="34"/>
      <c r="I274" s="102"/>
      <c r="J274" s="34"/>
      <c r="K274" s="34"/>
      <c r="L274" s="37"/>
      <c r="M274" s="187"/>
      <c r="N274" s="59"/>
      <c r="O274" s="59"/>
      <c r="P274" s="59"/>
      <c r="Q274" s="59"/>
      <c r="R274" s="59"/>
      <c r="S274" s="59"/>
      <c r="T274" s="60"/>
      <c r="AT274" s="16" t="s">
        <v>162</v>
      </c>
      <c r="AU274" s="16" t="s">
        <v>82</v>
      </c>
    </row>
    <row r="275" spans="2:65" s="1" customFormat="1" ht="16.5" customHeight="1">
      <c r="B275" s="33"/>
      <c r="C275" s="173" t="s">
        <v>730</v>
      </c>
      <c r="D275" s="173" t="s">
        <v>151</v>
      </c>
      <c r="E275" s="174" t="s">
        <v>2608</v>
      </c>
      <c r="F275" s="175" t="s">
        <v>2576</v>
      </c>
      <c r="G275" s="176" t="s">
        <v>399</v>
      </c>
      <c r="H275" s="177">
        <v>1</v>
      </c>
      <c r="I275" s="178"/>
      <c r="J275" s="179">
        <f>ROUND(I275*H275,2)</f>
        <v>0</v>
      </c>
      <c r="K275" s="175" t="s">
        <v>19</v>
      </c>
      <c r="L275" s="37"/>
      <c r="M275" s="180" t="s">
        <v>19</v>
      </c>
      <c r="N275" s="181" t="s">
        <v>45</v>
      </c>
      <c r="O275" s="59"/>
      <c r="P275" s="182">
        <f>O275*H275</f>
        <v>0</v>
      </c>
      <c r="Q275" s="182">
        <v>0</v>
      </c>
      <c r="R275" s="182">
        <f>Q275*H275</f>
        <v>0</v>
      </c>
      <c r="S275" s="182">
        <v>0</v>
      </c>
      <c r="T275" s="183">
        <f>S275*H275</f>
        <v>0</v>
      </c>
      <c r="AR275" s="16" t="s">
        <v>556</v>
      </c>
      <c r="AT275" s="16" t="s">
        <v>151</v>
      </c>
      <c r="AU275" s="16" t="s">
        <v>82</v>
      </c>
      <c r="AY275" s="16" t="s">
        <v>148</v>
      </c>
      <c r="BE275" s="184">
        <f>IF(N275="základní",J275,0)</f>
        <v>0</v>
      </c>
      <c r="BF275" s="184">
        <f>IF(N275="snížená",J275,0)</f>
        <v>0</v>
      </c>
      <c r="BG275" s="184">
        <f>IF(N275="zákl. přenesená",J275,0)</f>
        <v>0</v>
      </c>
      <c r="BH275" s="184">
        <f>IF(N275="sníž. přenesená",J275,0)</f>
        <v>0</v>
      </c>
      <c r="BI275" s="184">
        <f>IF(N275="nulová",J275,0)</f>
        <v>0</v>
      </c>
      <c r="BJ275" s="16" t="s">
        <v>82</v>
      </c>
      <c r="BK275" s="184">
        <f>ROUND(I275*H275,2)</f>
        <v>0</v>
      </c>
      <c r="BL275" s="16" t="s">
        <v>556</v>
      </c>
      <c r="BM275" s="16" t="s">
        <v>1266</v>
      </c>
    </row>
    <row r="276" spans="2:65" s="1" customFormat="1" ht="19.5">
      <c r="B276" s="33"/>
      <c r="C276" s="34"/>
      <c r="D276" s="185" t="s">
        <v>162</v>
      </c>
      <c r="E276" s="34"/>
      <c r="F276" s="186" t="s">
        <v>2609</v>
      </c>
      <c r="G276" s="34"/>
      <c r="H276" s="34"/>
      <c r="I276" s="102"/>
      <c r="J276" s="34"/>
      <c r="K276" s="34"/>
      <c r="L276" s="37"/>
      <c r="M276" s="187"/>
      <c r="N276" s="59"/>
      <c r="O276" s="59"/>
      <c r="P276" s="59"/>
      <c r="Q276" s="59"/>
      <c r="R276" s="59"/>
      <c r="S276" s="59"/>
      <c r="T276" s="60"/>
      <c r="AT276" s="16" t="s">
        <v>162</v>
      </c>
      <c r="AU276" s="16" t="s">
        <v>82</v>
      </c>
    </row>
    <row r="277" spans="2:65" s="1" customFormat="1" ht="16.5" customHeight="1">
      <c r="B277" s="33"/>
      <c r="C277" s="173" t="s">
        <v>736</v>
      </c>
      <c r="D277" s="173" t="s">
        <v>151</v>
      </c>
      <c r="E277" s="174" t="s">
        <v>2610</v>
      </c>
      <c r="F277" s="175" t="s">
        <v>2611</v>
      </c>
      <c r="G277" s="176" t="s">
        <v>399</v>
      </c>
      <c r="H277" s="177">
        <v>1</v>
      </c>
      <c r="I277" s="178"/>
      <c r="J277" s="179">
        <f>ROUND(I277*H277,2)</f>
        <v>0</v>
      </c>
      <c r="K277" s="175" t="s">
        <v>19</v>
      </c>
      <c r="L277" s="37"/>
      <c r="M277" s="180" t="s">
        <v>19</v>
      </c>
      <c r="N277" s="181" t="s">
        <v>45</v>
      </c>
      <c r="O277" s="59"/>
      <c r="P277" s="182">
        <f>O277*H277</f>
        <v>0</v>
      </c>
      <c r="Q277" s="182">
        <v>0</v>
      </c>
      <c r="R277" s="182">
        <f>Q277*H277</f>
        <v>0</v>
      </c>
      <c r="S277" s="182">
        <v>0</v>
      </c>
      <c r="T277" s="183">
        <f>S277*H277</f>
        <v>0</v>
      </c>
      <c r="AR277" s="16" t="s">
        <v>556</v>
      </c>
      <c r="AT277" s="16" t="s">
        <v>151</v>
      </c>
      <c r="AU277" s="16" t="s">
        <v>82</v>
      </c>
      <c r="AY277" s="16" t="s">
        <v>148</v>
      </c>
      <c r="BE277" s="184">
        <f>IF(N277="základní",J277,0)</f>
        <v>0</v>
      </c>
      <c r="BF277" s="184">
        <f>IF(N277="snížená",J277,0)</f>
        <v>0</v>
      </c>
      <c r="BG277" s="184">
        <f>IF(N277="zákl. přenesená",J277,0)</f>
        <v>0</v>
      </c>
      <c r="BH277" s="184">
        <f>IF(N277="sníž. přenesená",J277,0)</f>
        <v>0</v>
      </c>
      <c r="BI277" s="184">
        <f>IF(N277="nulová",J277,0)</f>
        <v>0</v>
      </c>
      <c r="BJ277" s="16" t="s">
        <v>82</v>
      </c>
      <c r="BK277" s="184">
        <f>ROUND(I277*H277,2)</f>
        <v>0</v>
      </c>
      <c r="BL277" s="16" t="s">
        <v>556</v>
      </c>
      <c r="BM277" s="16" t="s">
        <v>1274</v>
      </c>
    </row>
    <row r="278" spans="2:65" s="1" customFormat="1" ht="19.5">
      <c r="B278" s="33"/>
      <c r="C278" s="34"/>
      <c r="D278" s="185" t="s">
        <v>162</v>
      </c>
      <c r="E278" s="34"/>
      <c r="F278" s="186" t="s">
        <v>2612</v>
      </c>
      <c r="G278" s="34"/>
      <c r="H278" s="34"/>
      <c r="I278" s="102"/>
      <c r="J278" s="34"/>
      <c r="K278" s="34"/>
      <c r="L278" s="37"/>
      <c r="M278" s="187"/>
      <c r="N278" s="59"/>
      <c r="O278" s="59"/>
      <c r="P278" s="59"/>
      <c r="Q278" s="59"/>
      <c r="R278" s="59"/>
      <c r="S278" s="59"/>
      <c r="T278" s="60"/>
      <c r="AT278" s="16" t="s">
        <v>162</v>
      </c>
      <c r="AU278" s="16" t="s">
        <v>82</v>
      </c>
    </row>
    <row r="279" spans="2:65" s="1" customFormat="1" ht="16.5" customHeight="1">
      <c r="B279" s="33"/>
      <c r="C279" s="173" t="s">
        <v>741</v>
      </c>
      <c r="D279" s="173" t="s">
        <v>151</v>
      </c>
      <c r="E279" s="174" t="s">
        <v>2613</v>
      </c>
      <c r="F279" s="175" t="s">
        <v>2578</v>
      </c>
      <c r="G279" s="176" t="s">
        <v>399</v>
      </c>
      <c r="H279" s="177">
        <v>1</v>
      </c>
      <c r="I279" s="178"/>
      <c r="J279" s="179">
        <f>ROUND(I279*H279,2)</f>
        <v>0</v>
      </c>
      <c r="K279" s="175" t="s">
        <v>19</v>
      </c>
      <c r="L279" s="37"/>
      <c r="M279" s="180" t="s">
        <v>19</v>
      </c>
      <c r="N279" s="181" t="s">
        <v>45</v>
      </c>
      <c r="O279" s="59"/>
      <c r="P279" s="182">
        <f>O279*H279</f>
        <v>0</v>
      </c>
      <c r="Q279" s="182">
        <v>0</v>
      </c>
      <c r="R279" s="182">
        <f>Q279*H279</f>
        <v>0</v>
      </c>
      <c r="S279" s="182">
        <v>0</v>
      </c>
      <c r="T279" s="183">
        <f>S279*H279</f>
        <v>0</v>
      </c>
      <c r="AR279" s="16" t="s">
        <v>556</v>
      </c>
      <c r="AT279" s="16" t="s">
        <v>151</v>
      </c>
      <c r="AU279" s="16" t="s">
        <v>82</v>
      </c>
      <c r="AY279" s="16" t="s">
        <v>148</v>
      </c>
      <c r="BE279" s="184">
        <f>IF(N279="základní",J279,0)</f>
        <v>0</v>
      </c>
      <c r="BF279" s="184">
        <f>IF(N279="snížená",J279,0)</f>
        <v>0</v>
      </c>
      <c r="BG279" s="184">
        <f>IF(N279="zákl. přenesená",J279,0)</f>
        <v>0</v>
      </c>
      <c r="BH279" s="184">
        <f>IF(N279="sníž. přenesená",J279,0)</f>
        <v>0</v>
      </c>
      <c r="BI279" s="184">
        <f>IF(N279="nulová",J279,0)</f>
        <v>0</v>
      </c>
      <c r="BJ279" s="16" t="s">
        <v>82</v>
      </c>
      <c r="BK279" s="184">
        <f>ROUND(I279*H279,2)</f>
        <v>0</v>
      </c>
      <c r="BL279" s="16" t="s">
        <v>556</v>
      </c>
      <c r="BM279" s="16" t="s">
        <v>1282</v>
      </c>
    </row>
    <row r="280" spans="2:65" s="1" customFormat="1" ht="19.5">
      <c r="B280" s="33"/>
      <c r="C280" s="34"/>
      <c r="D280" s="185" t="s">
        <v>162</v>
      </c>
      <c r="E280" s="34"/>
      <c r="F280" s="186" t="s">
        <v>2614</v>
      </c>
      <c r="G280" s="34"/>
      <c r="H280" s="34"/>
      <c r="I280" s="102"/>
      <c r="J280" s="34"/>
      <c r="K280" s="34"/>
      <c r="L280" s="37"/>
      <c r="M280" s="187"/>
      <c r="N280" s="59"/>
      <c r="O280" s="59"/>
      <c r="P280" s="59"/>
      <c r="Q280" s="59"/>
      <c r="R280" s="59"/>
      <c r="S280" s="59"/>
      <c r="T280" s="60"/>
      <c r="AT280" s="16" t="s">
        <v>162</v>
      </c>
      <c r="AU280" s="16" t="s">
        <v>82</v>
      </c>
    </row>
    <row r="281" spans="2:65" s="1" customFormat="1" ht="16.5" customHeight="1">
      <c r="B281" s="33"/>
      <c r="C281" s="173" t="s">
        <v>746</v>
      </c>
      <c r="D281" s="173" t="s">
        <v>151</v>
      </c>
      <c r="E281" s="174" t="s">
        <v>2615</v>
      </c>
      <c r="F281" s="175" t="s">
        <v>2580</v>
      </c>
      <c r="G281" s="176" t="s">
        <v>399</v>
      </c>
      <c r="H281" s="177">
        <v>1</v>
      </c>
      <c r="I281" s="178"/>
      <c r="J281" s="179">
        <f>ROUND(I281*H281,2)</f>
        <v>0</v>
      </c>
      <c r="K281" s="175" t="s">
        <v>19</v>
      </c>
      <c r="L281" s="37"/>
      <c r="M281" s="180" t="s">
        <v>19</v>
      </c>
      <c r="N281" s="181" t="s">
        <v>45</v>
      </c>
      <c r="O281" s="59"/>
      <c r="P281" s="182">
        <f>O281*H281</f>
        <v>0</v>
      </c>
      <c r="Q281" s="182">
        <v>0</v>
      </c>
      <c r="R281" s="182">
        <f>Q281*H281</f>
        <v>0</v>
      </c>
      <c r="S281" s="182">
        <v>0</v>
      </c>
      <c r="T281" s="183">
        <f>S281*H281</f>
        <v>0</v>
      </c>
      <c r="AR281" s="16" t="s">
        <v>556</v>
      </c>
      <c r="AT281" s="16" t="s">
        <v>151</v>
      </c>
      <c r="AU281" s="16" t="s">
        <v>82</v>
      </c>
      <c r="AY281" s="16" t="s">
        <v>148</v>
      </c>
      <c r="BE281" s="184">
        <f>IF(N281="základní",J281,0)</f>
        <v>0</v>
      </c>
      <c r="BF281" s="184">
        <f>IF(N281="snížená",J281,0)</f>
        <v>0</v>
      </c>
      <c r="BG281" s="184">
        <f>IF(N281="zákl. přenesená",J281,0)</f>
        <v>0</v>
      </c>
      <c r="BH281" s="184">
        <f>IF(N281="sníž. přenesená",J281,0)</f>
        <v>0</v>
      </c>
      <c r="BI281" s="184">
        <f>IF(N281="nulová",J281,0)</f>
        <v>0</v>
      </c>
      <c r="BJ281" s="16" t="s">
        <v>82</v>
      </c>
      <c r="BK281" s="184">
        <f>ROUND(I281*H281,2)</f>
        <v>0</v>
      </c>
      <c r="BL281" s="16" t="s">
        <v>556</v>
      </c>
      <c r="BM281" s="16" t="s">
        <v>1292</v>
      </c>
    </row>
    <row r="282" spans="2:65" s="1" customFormat="1" ht="19.5">
      <c r="B282" s="33"/>
      <c r="C282" s="34"/>
      <c r="D282" s="185" t="s">
        <v>162</v>
      </c>
      <c r="E282" s="34"/>
      <c r="F282" s="186" t="s">
        <v>2616</v>
      </c>
      <c r="G282" s="34"/>
      <c r="H282" s="34"/>
      <c r="I282" s="102"/>
      <c r="J282" s="34"/>
      <c r="K282" s="34"/>
      <c r="L282" s="37"/>
      <c r="M282" s="187"/>
      <c r="N282" s="59"/>
      <c r="O282" s="59"/>
      <c r="P282" s="59"/>
      <c r="Q282" s="59"/>
      <c r="R282" s="59"/>
      <c r="S282" s="59"/>
      <c r="T282" s="60"/>
      <c r="AT282" s="16" t="s">
        <v>162</v>
      </c>
      <c r="AU282" s="16" t="s">
        <v>82</v>
      </c>
    </row>
    <row r="283" spans="2:65" s="1" customFormat="1" ht="16.5" customHeight="1">
      <c r="B283" s="33"/>
      <c r="C283" s="173" t="s">
        <v>751</v>
      </c>
      <c r="D283" s="173" t="s">
        <v>151</v>
      </c>
      <c r="E283" s="174" t="s">
        <v>2617</v>
      </c>
      <c r="F283" s="175" t="s">
        <v>2582</v>
      </c>
      <c r="G283" s="176" t="s">
        <v>399</v>
      </c>
      <c r="H283" s="177">
        <v>1</v>
      </c>
      <c r="I283" s="178"/>
      <c r="J283" s="179">
        <f>ROUND(I283*H283,2)</f>
        <v>0</v>
      </c>
      <c r="K283" s="175" t="s">
        <v>19</v>
      </c>
      <c r="L283" s="37"/>
      <c r="M283" s="180" t="s">
        <v>19</v>
      </c>
      <c r="N283" s="181" t="s">
        <v>45</v>
      </c>
      <c r="O283" s="59"/>
      <c r="P283" s="182">
        <f>O283*H283</f>
        <v>0</v>
      </c>
      <c r="Q283" s="182">
        <v>0</v>
      </c>
      <c r="R283" s="182">
        <f>Q283*H283</f>
        <v>0</v>
      </c>
      <c r="S283" s="182">
        <v>0</v>
      </c>
      <c r="T283" s="183">
        <f>S283*H283</f>
        <v>0</v>
      </c>
      <c r="AR283" s="16" t="s">
        <v>556</v>
      </c>
      <c r="AT283" s="16" t="s">
        <v>151</v>
      </c>
      <c r="AU283" s="16" t="s">
        <v>82</v>
      </c>
      <c r="AY283" s="16" t="s">
        <v>148</v>
      </c>
      <c r="BE283" s="184">
        <f>IF(N283="základní",J283,0)</f>
        <v>0</v>
      </c>
      <c r="BF283" s="184">
        <f>IF(N283="snížená",J283,0)</f>
        <v>0</v>
      </c>
      <c r="BG283" s="184">
        <f>IF(N283="zákl. přenesená",J283,0)</f>
        <v>0</v>
      </c>
      <c r="BH283" s="184">
        <f>IF(N283="sníž. přenesená",J283,0)</f>
        <v>0</v>
      </c>
      <c r="BI283" s="184">
        <f>IF(N283="nulová",J283,0)</f>
        <v>0</v>
      </c>
      <c r="BJ283" s="16" t="s">
        <v>82</v>
      </c>
      <c r="BK283" s="184">
        <f>ROUND(I283*H283,2)</f>
        <v>0</v>
      </c>
      <c r="BL283" s="16" t="s">
        <v>556</v>
      </c>
      <c r="BM283" s="16" t="s">
        <v>1302</v>
      </c>
    </row>
    <row r="284" spans="2:65" s="1" customFormat="1" ht="19.5">
      <c r="B284" s="33"/>
      <c r="C284" s="34"/>
      <c r="D284" s="185" t="s">
        <v>162</v>
      </c>
      <c r="E284" s="34"/>
      <c r="F284" s="186" t="s">
        <v>2618</v>
      </c>
      <c r="G284" s="34"/>
      <c r="H284" s="34"/>
      <c r="I284" s="102"/>
      <c r="J284" s="34"/>
      <c r="K284" s="34"/>
      <c r="L284" s="37"/>
      <c r="M284" s="187"/>
      <c r="N284" s="59"/>
      <c r="O284" s="59"/>
      <c r="P284" s="59"/>
      <c r="Q284" s="59"/>
      <c r="R284" s="59"/>
      <c r="S284" s="59"/>
      <c r="T284" s="60"/>
      <c r="AT284" s="16" t="s">
        <v>162</v>
      </c>
      <c r="AU284" s="16" t="s">
        <v>82</v>
      </c>
    </row>
    <row r="285" spans="2:65" s="1" customFormat="1" ht="16.5" customHeight="1">
      <c r="B285" s="33"/>
      <c r="C285" s="173" t="s">
        <v>756</v>
      </c>
      <c r="D285" s="173" t="s">
        <v>151</v>
      </c>
      <c r="E285" s="174" t="s">
        <v>2619</v>
      </c>
      <c r="F285" s="175" t="s">
        <v>2620</v>
      </c>
      <c r="G285" s="176" t="s">
        <v>399</v>
      </c>
      <c r="H285" s="177">
        <v>1</v>
      </c>
      <c r="I285" s="178"/>
      <c r="J285" s="179">
        <f>ROUND(I285*H285,2)</f>
        <v>0</v>
      </c>
      <c r="K285" s="175" t="s">
        <v>19</v>
      </c>
      <c r="L285" s="37"/>
      <c r="M285" s="180" t="s">
        <v>19</v>
      </c>
      <c r="N285" s="181" t="s">
        <v>45</v>
      </c>
      <c r="O285" s="59"/>
      <c r="P285" s="182">
        <f>O285*H285</f>
        <v>0</v>
      </c>
      <c r="Q285" s="182">
        <v>0</v>
      </c>
      <c r="R285" s="182">
        <f>Q285*H285</f>
        <v>0</v>
      </c>
      <c r="S285" s="182">
        <v>0</v>
      </c>
      <c r="T285" s="183">
        <f>S285*H285</f>
        <v>0</v>
      </c>
      <c r="AR285" s="16" t="s">
        <v>556</v>
      </c>
      <c r="AT285" s="16" t="s">
        <v>151</v>
      </c>
      <c r="AU285" s="16" t="s">
        <v>82</v>
      </c>
      <c r="AY285" s="16" t="s">
        <v>148</v>
      </c>
      <c r="BE285" s="184">
        <f>IF(N285="základní",J285,0)</f>
        <v>0</v>
      </c>
      <c r="BF285" s="184">
        <f>IF(N285="snížená",J285,0)</f>
        <v>0</v>
      </c>
      <c r="BG285" s="184">
        <f>IF(N285="zákl. přenesená",J285,0)</f>
        <v>0</v>
      </c>
      <c r="BH285" s="184">
        <f>IF(N285="sníž. přenesená",J285,0)</f>
        <v>0</v>
      </c>
      <c r="BI285" s="184">
        <f>IF(N285="nulová",J285,0)</f>
        <v>0</v>
      </c>
      <c r="BJ285" s="16" t="s">
        <v>82</v>
      </c>
      <c r="BK285" s="184">
        <f>ROUND(I285*H285,2)</f>
        <v>0</v>
      </c>
      <c r="BL285" s="16" t="s">
        <v>556</v>
      </c>
      <c r="BM285" s="16" t="s">
        <v>1310</v>
      </c>
    </row>
    <row r="286" spans="2:65" s="1" customFormat="1" ht="19.5">
      <c r="B286" s="33"/>
      <c r="C286" s="34"/>
      <c r="D286" s="185" t="s">
        <v>162</v>
      </c>
      <c r="E286" s="34"/>
      <c r="F286" s="186" t="s">
        <v>2621</v>
      </c>
      <c r="G286" s="34"/>
      <c r="H286" s="34"/>
      <c r="I286" s="102"/>
      <c r="J286" s="34"/>
      <c r="K286" s="34"/>
      <c r="L286" s="37"/>
      <c r="M286" s="187"/>
      <c r="N286" s="59"/>
      <c r="O286" s="59"/>
      <c r="P286" s="59"/>
      <c r="Q286" s="59"/>
      <c r="R286" s="59"/>
      <c r="S286" s="59"/>
      <c r="T286" s="60"/>
      <c r="AT286" s="16" t="s">
        <v>162</v>
      </c>
      <c r="AU286" s="16" t="s">
        <v>82</v>
      </c>
    </row>
    <row r="287" spans="2:65" s="1" customFormat="1" ht="16.5" customHeight="1">
      <c r="B287" s="33"/>
      <c r="C287" s="173" t="s">
        <v>762</v>
      </c>
      <c r="D287" s="173" t="s">
        <v>151</v>
      </c>
      <c r="E287" s="174" t="s">
        <v>2622</v>
      </c>
      <c r="F287" s="175" t="s">
        <v>2584</v>
      </c>
      <c r="G287" s="176" t="s">
        <v>399</v>
      </c>
      <c r="H287" s="177">
        <v>1</v>
      </c>
      <c r="I287" s="178"/>
      <c r="J287" s="179">
        <f>ROUND(I287*H287,2)</f>
        <v>0</v>
      </c>
      <c r="K287" s="175" t="s">
        <v>19</v>
      </c>
      <c r="L287" s="37"/>
      <c r="M287" s="180" t="s">
        <v>19</v>
      </c>
      <c r="N287" s="181" t="s">
        <v>45</v>
      </c>
      <c r="O287" s="59"/>
      <c r="P287" s="182">
        <f>O287*H287</f>
        <v>0</v>
      </c>
      <c r="Q287" s="182">
        <v>0</v>
      </c>
      <c r="R287" s="182">
        <f>Q287*H287</f>
        <v>0</v>
      </c>
      <c r="S287" s="182">
        <v>0</v>
      </c>
      <c r="T287" s="183">
        <f>S287*H287</f>
        <v>0</v>
      </c>
      <c r="AR287" s="16" t="s">
        <v>556</v>
      </c>
      <c r="AT287" s="16" t="s">
        <v>151</v>
      </c>
      <c r="AU287" s="16" t="s">
        <v>82</v>
      </c>
      <c r="AY287" s="16" t="s">
        <v>148</v>
      </c>
      <c r="BE287" s="184">
        <f>IF(N287="základní",J287,0)</f>
        <v>0</v>
      </c>
      <c r="BF287" s="184">
        <f>IF(N287="snížená",J287,0)</f>
        <v>0</v>
      </c>
      <c r="BG287" s="184">
        <f>IF(N287="zákl. přenesená",J287,0)</f>
        <v>0</v>
      </c>
      <c r="BH287" s="184">
        <f>IF(N287="sníž. přenesená",J287,0)</f>
        <v>0</v>
      </c>
      <c r="BI287" s="184">
        <f>IF(N287="nulová",J287,0)</f>
        <v>0</v>
      </c>
      <c r="BJ287" s="16" t="s">
        <v>82</v>
      </c>
      <c r="BK287" s="184">
        <f>ROUND(I287*H287,2)</f>
        <v>0</v>
      </c>
      <c r="BL287" s="16" t="s">
        <v>556</v>
      </c>
      <c r="BM287" s="16" t="s">
        <v>1322</v>
      </c>
    </row>
    <row r="288" spans="2:65" s="1" customFormat="1" ht="19.5">
      <c r="B288" s="33"/>
      <c r="C288" s="34"/>
      <c r="D288" s="185" t="s">
        <v>162</v>
      </c>
      <c r="E288" s="34"/>
      <c r="F288" s="186" t="s">
        <v>2623</v>
      </c>
      <c r="G288" s="34"/>
      <c r="H288" s="34"/>
      <c r="I288" s="102"/>
      <c r="J288" s="34"/>
      <c r="K288" s="34"/>
      <c r="L288" s="37"/>
      <c r="M288" s="187"/>
      <c r="N288" s="59"/>
      <c r="O288" s="59"/>
      <c r="P288" s="59"/>
      <c r="Q288" s="59"/>
      <c r="R288" s="59"/>
      <c r="S288" s="59"/>
      <c r="T288" s="60"/>
      <c r="AT288" s="16" t="s">
        <v>162</v>
      </c>
      <c r="AU288" s="16" t="s">
        <v>82</v>
      </c>
    </row>
    <row r="289" spans="2:65" s="1" customFormat="1" ht="16.5" customHeight="1">
      <c r="B289" s="33"/>
      <c r="C289" s="173" t="s">
        <v>768</v>
      </c>
      <c r="D289" s="173" t="s">
        <v>151</v>
      </c>
      <c r="E289" s="174" t="s">
        <v>2624</v>
      </c>
      <c r="F289" s="175" t="s">
        <v>2586</v>
      </c>
      <c r="G289" s="176" t="s">
        <v>399</v>
      </c>
      <c r="H289" s="177">
        <v>1</v>
      </c>
      <c r="I289" s="178"/>
      <c r="J289" s="179">
        <f>ROUND(I289*H289,2)</f>
        <v>0</v>
      </c>
      <c r="K289" s="175" t="s">
        <v>19</v>
      </c>
      <c r="L289" s="37"/>
      <c r="M289" s="180" t="s">
        <v>19</v>
      </c>
      <c r="N289" s="181" t="s">
        <v>45</v>
      </c>
      <c r="O289" s="59"/>
      <c r="P289" s="182">
        <f>O289*H289</f>
        <v>0</v>
      </c>
      <c r="Q289" s="182">
        <v>0</v>
      </c>
      <c r="R289" s="182">
        <f>Q289*H289</f>
        <v>0</v>
      </c>
      <c r="S289" s="182">
        <v>0</v>
      </c>
      <c r="T289" s="183">
        <f>S289*H289</f>
        <v>0</v>
      </c>
      <c r="AR289" s="16" t="s">
        <v>556</v>
      </c>
      <c r="AT289" s="16" t="s">
        <v>151</v>
      </c>
      <c r="AU289" s="16" t="s">
        <v>82</v>
      </c>
      <c r="AY289" s="16" t="s">
        <v>148</v>
      </c>
      <c r="BE289" s="184">
        <f>IF(N289="základní",J289,0)</f>
        <v>0</v>
      </c>
      <c r="BF289" s="184">
        <f>IF(N289="snížená",J289,0)</f>
        <v>0</v>
      </c>
      <c r="BG289" s="184">
        <f>IF(N289="zákl. přenesená",J289,0)</f>
        <v>0</v>
      </c>
      <c r="BH289" s="184">
        <f>IF(N289="sníž. přenesená",J289,0)</f>
        <v>0</v>
      </c>
      <c r="BI289" s="184">
        <f>IF(N289="nulová",J289,0)</f>
        <v>0</v>
      </c>
      <c r="BJ289" s="16" t="s">
        <v>82</v>
      </c>
      <c r="BK289" s="184">
        <f>ROUND(I289*H289,2)</f>
        <v>0</v>
      </c>
      <c r="BL289" s="16" t="s">
        <v>556</v>
      </c>
      <c r="BM289" s="16" t="s">
        <v>1334</v>
      </c>
    </row>
    <row r="290" spans="2:65" s="1" customFormat="1" ht="19.5">
      <c r="B290" s="33"/>
      <c r="C290" s="34"/>
      <c r="D290" s="185" t="s">
        <v>162</v>
      </c>
      <c r="E290" s="34"/>
      <c r="F290" s="186" t="s">
        <v>2625</v>
      </c>
      <c r="G290" s="34"/>
      <c r="H290" s="34"/>
      <c r="I290" s="102"/>
      <c r="J290" s="34"/>
      <c r="K290" s="34"/>
      <c r="L290" s="37"/>
      <c r="M290" s="187"/>
      <c r="N290" s="59"/>
      <c r="O290" s="59"/>
      <c r="P290" s="59"/>
      <c r="Q290" s="59"/>
      <c r="R290" s="59"/>
      <c r="S290" s="59"/>
      <c r="T290" s="60"/>
      <c r="AT290" s="16" t="s">
        <v>162</v>
      </c>
      <c r="AU290" s="16" t="s">
        <v>82</v>
      </c>
    </row>
    <row r="291" spans="2:65" s="1" customFormat="1" ht="16.5" customHeight="1">
      <c r="B291" s="33"/>
      <c r="C291" s="173" t="s">
        <v>774</v>
      </c>
      <c r="D291" s="173" t="s">
        <v>151</v>
      </c>
      <c r="E291" s="174" t="s">
        <v>2626</v>
      </c>
      <c r="F291" s="175" t="s">
        <v>2588</v>
      </c>
      <c r="G291" s="176" t="s">
        <v>399</v>
      </c>
      <c r="H291" s="177">
        <v>1</v>
      </c>
      <c r="I291" s="178"/>
      <c r="J291" s="179">
        <f>ROUND(I291*H291,2)</f>
        <v>0</v>
      </c>
      <c r="K291" s="175" t="s">
        <v>19</v>
      </c>
      <c r="L291" s="37"/>
      <c r="M291" s="180" t="s">
        <v>19</v>
      </c>
      <c r="N291" s="181" t="s">
        <v>45</v>
      </c>
      <c r="O291" s="59"/>
      <c r="P291" s="182">
        <f>O291*H291</f>
        <v>0</v>
      </c>
      <c r="Q291" s="182">
        <v>0</v>
      </c>
      <c r="R291" s="182">
        <f>Q291*H291</f>
        <v>0</v>
      </c>
      <c r="S291" s="182">
        <v>0</v>
      </c>
      <c r="T291" s="183">
        <f>S291*H291</f>
        <v>0</v>
      </c>
      <c r="AR291" s="16" t="s">
        <v>556</v>
      </c>
      <c r="AT291" s="16" t="s">
        <v>151</v>
      </c>
      <c r="AU291" s="16" t="s">
        <v>82</v>
      </c>
      <c r="AY291" s="16" t="s">
        <v>148</v>
      </c>
      <c r="BE291" s="184">
        <f>IF(N291="základní",J291,0)</f>
        <v>0</v>
      </c>
      <c r="BF291" s="184">
        <f>IF(N291="snížená",J291,0)</f>
        <v>0</v>
      </c>
      <c r="BG291" s="184">
        <f>IF(N291="zákl. přenesená",J291,0)</f>
        <v>0</v>
      </c>
      <c r="BH291" s="184">
        <f>IF(N291="sníž. přenesená",J291,0)</f>
        <v>0</v>
      </c>
      <c r="BI291" s="184">
        <f>IF(N291="nulová",J291,0)</f>
        <v>0</v>
      </c>
      <c r="BJ291" s="16" t="s">
        <v>82</v>
      </c>
      <c r="BK291" s="184">
        <f>ROUND(I291*H291,2)</f>
        <v>0</v>
      </c>
      <c r="BL291" s="16" t="s">
        <v>556</v>
      </c>
      <c r="BM291" s="16" t="s">
        <v>1346</v>
      </c>
    </row>
    <row r="292" spans="2:65" s="1" customFormat="1" ht="19.5">
      <c r="B292" s="33"/>
      <c r="C292" s="34"/>
      <c r="D292" s="185" t="s">
        <v>162</v>
      </c>
      <c r="E292" s="34"/>
      <c r="F292" s="186" t="s">
        <v>2627</v>
      </c>
      <c r="G292" s="34"/>
      <c r="H292" s="34"/>
      <c r="I292" s="102"/>
      <c r="J292" s="34"/>
      <c r="K292" s="34"/>
      <c r="L292" s="37"/>
      <c r="M292" s="187"/>
      <c r="N292" s="59"/>
      <c r="O292" s="59"/>
      <c r="P292" s="59"/>
      <c r="Q292" s="59"/>
      <c r="R292" s="59"/>
      <c r="S292" s="59"/>
      <c r="T292" s="60"/>
      <c r="AT292" s="16" t="s">
        <v>162</v>
      </c>
      <c r="AU292" s="16" t="s">
        <v>82</v>
      </c>
    </row>
    <row r="293" spans="2:65" s="1" customFormat="1" ht="16.5" customHeight="1">
      <c r="B293" s="33"/>
      <c r="C293" s="173" t="s">
        <v>780</v>
      </c>
      <c r="D293" s="173" t="s">
        <v>151</v>
      </c>
      <c r="E293" s="174" t="s">
        <v>2628</v>
      </c>
      <c r="F293" s="175" t="s">
        <v>2629</v>
      </c>
      <c r="G293" s="176" t="s">
        <v>399</v>
      </c>
      <c r="H293" s="177">
        <v>1</v>
      </c>
      <c r="I293" s="178"/>
      <c r="J293" s="179">
        <f>ROUND(I293*H293,2)</f>
        <v>0</v>
      </c>
      <c r="K293" s="175" t="s">
        <v>19</v>
      </c>
      <c r="L293" s="37"/>
      <c r="M293" s="180" t="s">
        <v>19</v>
      </c>
      <c r="N293" s="181" t="s">
        <v>45</v>
      </c>
      <c r="O293" s="59"/>
      <c r="P293" s="182">
        <f>O293*H293</f>
        <v>0</v>
      </c>
      <c r="Q293" s="182">
        <v>0</v>
      </c>
      <c r="R293" s="182">
        <f>Q293*H293</f>
        <v>0</v>
      </c>
      <c r="S293" s="182">
        <v>0</v>
      </c>
      <c r="T293" s="183">
        <f>S293*H293</f>
        <v>0</v>
      </c>
      <c r="AR293" s="16" t="s">
        <v>556</v>
      </c>
      <c r="AT293" s="16" t="s">
        <v>151</v>
      </c>
      <c r="AU293" s="16" t="s">
        <v>82</v>
      </c>
      <c r="AY293" s="16" t="s">
        <v>148</v>
      </c>
      <c r="BE293" s="184">
        <f>IF(N293="základní",J293,0)</f>
        <v>0</v>
      </c>
      <c r="BF293" s="184">
        <f>IF(N293="snížená",J293,0)</f>
        <v>0</v>
      </c>
      <c r="BG293" s="184">
        <f>IF(N293="zákl. přenesená",J293,0)</f>
        <v>0</v>
      </c>
      <c r="BH293" s="184">
        <f>IF(N293="sníž. přenesená",J293,0)</f>
        <v>0</v>
      </c>
      <c r="BI293" s="184">
        <f>IF(N293="nulová",J293,0)</f>
        <v>0</v>
      </c>
      <c r="BJ293" s="16" t="s">
        <v>82</v>
      </c>
      <c r="BK293" s="184">
        <f>ROUND(I293*H293,2)</f>
        <v>0</v>
      </c>
      <c r="BL293" s="16" t="s">
        <v>556</v>
      </c>
      <c r="BM293" s="16" t="s">
        <v>1355</v>
      </c>
    </row>
    <row r="294" spans="2:65" s="1" customFormat="1" ht="19.5">
      <c r="B294" s="33"/>
      <c r="C294" s="34"/>
      <c r="D294" s="185" t="s">
        <v>162</v>
      </c>
      <c r="E294" s="34"/>
      <c r="F294" s="186" t="s">
        <v>2630</v>
      </c>
      <c r="G294" s="34"/>
      <c r="H294" s="34"/>
      <c r="I294" s="102"/>
      <c r="J294" s="34"/>
      <c r="K294" s="34"/>
      <c r="L294" s="37"/>
      <c r="M294" s="187"/>
      <c r="N294" s="59"/>
      <c r="O294" s="59"/>
      <c r="P294" s="59"/>
      <c r="Q294" s="59"/>
      <c r="R294" s="59"/>
      <c r="S294" s="59"/>
      <c r="T294" s="60"/>
      <c r="AT294" s="16" t="s">
        <v>162</v>
      </c>
      <c r="AU294" s="16" t="s">
        <v>82</v>
      </c>
    </row>
    <row r="295" spans="2:65" s="1" customFormat="1" ht="16.5" customHeight="1">
      <c r="B295" s="33"/>
      <c r="C295" s="173" t="s">
        <v>786</v>
      </c>
      <c r="D295" s="173" t="s">
        <v>151</v>
      </c>
      <c r="E295" s="174" t="s">
        <v>2631</v>
      </c>
      <c r="F295" s="175" t="s">
        <v>2590</v>
      </c>
      <c r="G295" s="176" t="s">
        <v>399</v>
      </c>
      <c r="H295" s="177">
        <v>3</v>
      </c>
      <c r="I295" s="178"/>
      <c r="J295" s="179">
        <f>ROUND(I295*H295,2)</f>
        <v>0</v>
      </c>
      <c r="K295" s="175" t="s">
        <v>19</v>
      </c>
      <c r="L295" s="37"/>
      <c r="M295" s="180" t="s">
        <v>19</v>
      </c>
      <c r="N295" s="181" t="s">
        <v>45</v>
      </c>
      <c r="O295" s="59"/>
      <c r="P295" s="182">
        <f>O295*H295</f>
        <v>0</v>
      </c>
      <c r="Q295" s="182">
        <v>0</v>
      </c>
      <c r="R295" s="182">
        <f>Q295*H295</f>
        <v>0</v>
      </c>
      <c r="S295" s="182">
        <v>0</v>
      </c>
      <c r="T295" s="183">
        <f>S295*H295</f>
        <v>0</v>
      </c>
      <c r="AR295" s="16" t="s">
        <v>556</v>
      </c>
      <c r="AT295" s="16" t="s">
        <v>151</v>
      </c>
      <c r="AU295" s="16" t="s">
        <v>82</v>
      </c>
      <c r="AY295" s="16" t="s">
        <v>148</v>
      </c>
      <c r="BE295" s="184">
        <f>IF(N295="základní",J295,0)</f>
        <v>0</v>
      </c>
      <c r="BF295" s="184">
        <f>IF(N295="snížená",J295,0)</f>
        <v>0</v>
      </c>
      <c r="BG295" s="184">
        <f>IF(N295="zákl. přenesená",J295,0)</f>
        <v>0</v>
      </c>
      <c r="BH295" s="184">
        <f>IF(N295="sníž. přenesená",J295,0)</f>
        <v>0</v>
      </c>
      <c r="BI295" s="184">
        <f>IF(N295="nulová",J295,0)</f>
        <v>0</v>
      </c>
      <c r="BJ295" s="16" t="s">
        <v>82</v>
      </c>
      <c r="BK295" s="184">
        <f>ROUND(I295*H295,2)</f>
        <v>0</v>
      </c>
      <c r="BL295" s="16" t="s">
        <v>556</v>
      </c>
      <c r="BM295" s="16" t="s">
        <v>1368</v>
      </c>
    </row>
    <row r="296" spans="2:65" s="1" customFormat="1" ht="19.5">
      <c r="B296" s="33"/>
      <c r="C296" s="34"/>
      <c r="D296" s="185" t="s">
        <v>162</v>
      </c>
      <c r="E296" s="34"/>
      <c r="F296" s="186" t="s">
        <v>2632</v>
      </c>
      <c r="G296" s="34"/>
      <c r="H296" s="34"/>
      <c r="I296" s="102"/>
      <c r="J296" s="34"/>
      <c r="K296" s="34"/>
      <c r="L296" s="37"/>
      <c r="M296" s="187"/>
      <c r="N296" s="59"/>
      <c r="O296" s="59"/>
      <c r="P296" s="59"/>
      <c r="Q296" s="59"/>
      <c r="R296" s="59"/>
      <c r="S296" s="59"/>
      <c r="T296" s="60"/>
      <c r="AT296" s="16" t="s">
        <v>162</v>
      </c>
      <c r="AU296" s="16" t="s">
        <v>82</v>
      </c>
    </row>
    <row r="297" spans="2:65" s="1" customFormat="1" ht="16.5" customHeight="1">
      <c r="B297" s="33"/>
      <c r="C297" s="173" t="s">
        <v>791</v>
      </c>
      <c r="D297" s="173" t="s">
        <v>151</v>
      </c>
      <c r="E297" s="174" t="s">
        <v>2633</v>
      </c>
      <c r="F297" s="175" t="s">
        <v>2594</v>
      </c>
      <c r="G297" s="176" t="s">
        <v>399</v>
      </c>
      <c r="H297" s="177">
        <v>1</v>
      </c>
      <c r="I297" s="178"/>
      <c r="J297" s="179">
        <f>ROUND(I297*H297,2)</f>
        <v>0</v>
      </c>
      <c r="K297" s="175" t="s">
        <v>19</v>
      </c>
      <c r="L297" s="37"/>
      <c r="M297" s="180" t="s">
        <v>19</v>
      </c>
      <c r="N297" s="181" t="s">
        <v>45</v>
      </c>
      <c r="O297" s="59"/>
      <c r="P297" s="182">
        <f>O297*H297</f>
        <v>0</v>
      </c>
      <c r="Q297" s="182">
        <v>0</v>
      </c>
      <c r="R297" s="182">
        <f>Q297*H297</f>
        <v>0</v>
      </c>
      <c r="S297" s="182">
        <v>0</v>
      </c>
      <c r="T297" s="183">
        <f>S297*H297</f>
        <v>0</v>
      </c>
      <c r="AR297" s="16" t="s">
        <v>556</v>
      </c>
      <c r="AT297" s="16" t="s">
        <v>151</v>
      </c>
      <c r="AU297" s="16" t="s">
        <v>82</v>
      </c>
      <c r="AY297" s="16" t="s">
        <v>148</v>
      </c>
      <c r="BE297" s="184">
        <f>IF(N297="základní",J297,0)</f>
        <v>0</v>
      </c>
      <c r="BF297" s="184">
        <f>IF(N297="snížená",J297,0)</f>
        <v>0</v>
      </c>
      <c r="BG297" s="184">
        <f>IF(N297="zákl. přenesená",J297,0)</f>
        <v>0</v>
      </c>
      <c r="BH297" s="184">
        <f>IF(N297="sníž. přenesená",J297,0)</f>
        <v>0</v>
      </c>
      <c r="BI297" s="184">
        <f>IF(N297="nulová",J297,0)</f>
        <v>0</v>
      </c>
      <c r="BJ297" s="16" t="s">
        <v>82</v>
      </c>
      <c r="BK297" s="184">
        <f>ROUND(I297*H297,2)</f>
        <v>0</v>
      </c>
      <c r="BL297" s="16" t="s">
        <v>556</v>
      </c>
      <c r="BM297" s="16" t="s">
        <v>1379</v>
      </c>
    </row>
    <row r="298" spans="2:65" s="1" customFormat="1" ht="19.5">
      <c r="B298" s="33"/>
      <c r="C298" s="34"/>
      <c r="D298" s="185" t="s">
        <v>162</v>
      </c>
      <c r="E298" s="34"/>
      <c r="F298" s="186" t="s">
        <v>2634</v>
      </c>
      <c r="G298" s="34"/>
      <c r="H298" s="34"/>
      <c r="I298" s="102"/>
      <c r="J298" s="34"/>
      <c r="K298" s="34"/>
      <c r="L298" s="37"/>
      <c r="M298" s="187"/>
      <c r="N298" s="59"/>
      <c r="O298" s="59"/>
      <c r="P298" s="59"/>
      <c r="Q298" s="59"/>
      <c r="R298" s="59"/>
      <c r="S298" s="59"/>
      <c r="T298" s="60"/>
      <c r="AT298" s="16" t="s">
        <v>162</v>
      </c>
      <c r="AU298" s="16" t="s">
        <v>82</v>
      </c>
    </row>
    <row r="299" spans="2:65" s="1" customFormat="1" ht="16.5" customHeight="1">
      <c r="B299" s="33"/>
      <c r="C299" s="173" t="s">
        <v>799</v>
      </c>
      <c r="D299" s="173" t="s">
        <v>151</v>
      </c>
      <c r="E299" s="174" t="s">
        <v>2635</v>
      </c>
      <c r="F299" s="175" t="s">
        <v>2597</v>
      </c>
      <c r="G299" s="176" t="s">
        <v>399</v>
      </c>
      <c r="H299" s="177">
        <v>1</v>
      </c>
      <c r="I299" s="178"/>
      <c r="J299" s="179">
        <f>ROUND(I299*H299,2)</f>
        <v>0</v>
      </c>
      <c r="K299" s="175" t="s">
        <v>19</v>
      </c>
      <c r="L299" s="37"/>
      <c r="M299" s="180" t="s">
        <v>19</v>
      </c>
      <c r="N299" s="181" t="s">
        <v>45</v>
      </c>
      <c r="O299" s="59"/>
      <c r="P299" s="182">
        <f>O299*H299</f>
        <v>0</v>
      </c>
      <c r="Q299" s="182">
        <v>0</v>
      </c>
      <c r="R299" s="182">
        <f>Q299*H299</f>
        <v>0</v>
      </c>
      <c r="S299" s="182">
        <v>0</v>
      </c>
      <c r="T299" s="183">
        <f>S299*H299</f>
        <v>0</v>
      </c>
      <c r="AR299" s="16" t="s">
        <v>556</v>
      </c>
      <c r="AT299" s="16" t="s">
        <v>151</v>
      </c>
      <c r="AU299" s="16" t="s">
        <v>82</v>
      </c>
      <c r="AY299" s="16" t="s">
        <v>148</v>
      </c>
      <c r="BE299" s="184">
        <f>IF(N299="základní",J299,0)</f>
        <v>0</v>
      </c>
      <c r="BF299" s="184">
        <f>IF(N299="snížená",J299,0)</f>
        <v>0</v>
      </c>
      <c r="BG299" s="184">
        <f>IF(N299="zákl. přenesená",J299,0)</f>
        <v>0</v>
      </c>
      <c r="BH299" s="184">
        <f>IF(N299="sníž. přenesená",J299,0)</f>
        <v>0</v>
      </c>
      <c r="BI299" s="184">
        <f>IF(N299="nulová",J299,0)</f>
        <v>0</v>
      </c>
      <c r="BJ299" s="16" t="s">
        <v>82</v>
      </c>
      <c r="BK299" s="184">
        <f>ROUND(I299*H299,2)</f>
        <v>0</v>
      </c>
      <c r="BL299" s="16" t="s">
        <v>556</v>
      </c>
      <c r="BM299" s="16" t="s">
        <v>1392</v>
      </c>
    </row>
    <row r="300" spans="2:65" s="1" customFormat="1" ht="19.5">
      <c r="B300" s="33"/>
      <c r="C300" s="34"/>
      <c r="D300" s="185" t="s">
        <v>162</v>
      </c>
      <c r="E300" s="34"/>
      <c r="F300" s="186" t="s">
        <v>2636</v>
      </c>
      <c r="G300" s="34"/>
      <c r="H300" s="34"/>
      <c r="I300" s="102"/>
      <c r="J300" s="34"/>
      <c r="K300" s="34"/>
      <c r="L300" s="37"/>
      <c r="M300" s="187"/>
      <c r="N300" s="59"/>
      <c r="O300" s="59"/>
      <c r="P300" s="59"/>
      <c r="Q300" s="59"/>
      <c r="R300" s="59"/>
      <c r="S300" s="59"/>
      <c r="T300" s="60"/>
      <c r="AT300" s="16" t="s">
        <v>162</v>
      </c>
      <c r="AU300" s="16" t="s">
        <v>82</v>
      </c>
    </row>
    <row r="301" spans="2:65" s="1" customFormat="1" ht="16.5" customHeight="1">
      <c r="B301" s="33"/>
      <c r="C301" s="173" t="s">
        <v>806</v>
      </c>
      <c r="D301" s="173" t="s">
        <v>151</v>
      </c>
      <c r="E301" s="174" t="s">
        <v>2637</v>
      </c>
      <c r="F301" s="175" t="s">
        <v>2600</v>
      </c>
      <c r="G301" s="176" t="s">
        <v>399</v>
      </c>
      <c r="H301" s="177">
        <v>2</v>
      </c>
      <c r="I301" s="178"/>
      <c r="J301" s="179">
        <f>ROUND(I301*H301,2)</f>
        <v>0</v>
      </c>
      <c r="K301" s="175" t="s">
        <v>19</v>
      </c>
      <c r="L301" s="37"/>
      <c r="M301" s="180" t="s">
        <v>19</v>
      </c>
      <c r="N301" s="181" t="s">
        <v>45</v>
      </c>
      <c r="O301" s="59"/>
      <c r="P301" s="182">
        <f>O301*H301</f>
        <v>0</v>
      </c>
      <c r="Q301" s="182">
        <v>0</v>
      </c>
      <c r="R301" s="182">
        <f>Q301*H301</f>
        <v>0</v>
      </c>
      <c r="S301" s="182">
        <v>0</v>
      </c>
      <c r="T301" s="183">
        <f>S301*H301</f>
        <v>0</v>
      </c>
      <c r="AR301" s="16" t="s">
        <v>556</v>
      </c>
      <c r="AT301" s="16" t="s">
        <v>151</v>
      </c>
      <c r="AU301" s="16" t="s">
        <v>82</v>
      </c>
      <c r="AY301" s="16" t="s">
        <v>148</v>
      </c>
      <c r="BE301" s="184">
        <f>IF(N301="základní",J301,0)</f>
        <v>0</v>
      </c>
      <c r="BF301" s="184">
        <f>IF(N301="snížená",J301,0)</f>
        <v>0</v>
      </c>
      <c r="BG301" s="184">
        <f>IF(N301="zákl. přenesená",J301,0)</f>
        <v>0</v>
      </c>
      <c r="BH301" s="184">
        <f>IF(N301="sníž. přenesená",J301,0)</f>
        <v>0</v>
      </c>
      <c r="BI301" s="184">
        <f>IF(N301="nulová",J301,0)</f>
        <v>0</v>
      </c>
      <c r="BJ301" s="16" t="s">
        <v>82</v>
      </c>
      <c r="BK301" s="184">
        <f>ROUND(I301*H301,2)</f>
        <v>0</v>
      </c>
      <c r="BL301" s="16" t="s">
        <v>556</v>
      </c>
      <c r="BM301" s="16" t="s">
        <v>1404</v>
      </c>
    </row>
    <row r="302" spans="2:65" s="1" customFormat="1" ht="19.5">
      <c r="B302" s="33"/>
      <c r="C302" s="34"/>
      <c r="D302" s="185" t="s">
        <v>162</v>
      </c>
      <c r="E302" s="34"/>
      <c r="F302" s="186" t="s">
        <v>2638</v>
      </c>
      <c r="G302" s="34"/>
      <c r="H302" s="34"/>
      <c r="I302" s="102"/>
      <c r="J302" s="34"/>
      <c r="K302" s="34"/>
      <c r="L302" s="37"/>
      <c r="M302" s="187"/>
      <c r="N302" s="59"/>
      <c r="O302" s="59"/>
      <c r="P302" s="59"/>
      <c r="Q302" s="59"/>
      <c r="R302" s="59"/>
      <c r="S302" s="59"/>
      <c r="T302" s="60"/>
      <c r="AT302" s="16" t="s">
        <v>162</v>
      </c>
      <c r="AU302" s="16" t="s">
        <v>82</v>
      </c>
    </row>
    <row r="303" spans="2:65" s="1" customFormat="1" ht="16.5" customHeight="1">
      <c r="B303" s="33"/>
      <c r="C303" s="173" t="s">
        <v>813</v>
      </c>
      <c r="D303" s="173" t="s">
        <v>151</v>
      </c>
      <c r="E303" s="174" t="s">
        <v>2639</v>
      </c>
      <c r="F303" s="175" t="s">
        <v>2603</v>
      </c>
      <c r="G303" s="176" t="s">
        <v>399</v>
      </c>
      <c r="H303" s="177">
        <v>1</v>
      </c>
      <c r="I303" s="178"/>
      <c r="J303" s="179">
        <f>ROUND(I303*H303,2)</f>
        <v>0</v>
      </c>
      <c r="K303" s="175" t="s">
        <v>19</v>
      </c>
      <c r="L303" s="37"/>
      <c r="M303" s="180" t="s">
        <v>19</v>
      </c>
      <c r="N303" s="181" t="s">
        <v>45</v>
      </c>
      <c r="O303" s="59"/>
      <c r="P303" s="182">
        <f>O303*H303</f>
        <v>0</v>
      </c>
      <c r="Q303" s="182">
        <v>0</v>
      </c>
      <c r="R303" s="182">
        <f>Q303*H303</f>
        <v>0</v>
      </c>
      <c r="S303" s="182">
        <v>0</v>
      </c>
      <c r="T303" s="183">
        <f>S303*H303</f>
        <v>0</v>
      </c>
      <c r="AR303" s="16" t="s">
        <v>556</v>
      </c>
      <c r="AT303" s="16" t="s">
        <v>151</v>
      </c>
      <c r="AU303" s="16" t="s">
        <v>82</v>
      </c>
      <c r="AY303" s="16" t="s">
        <v>148</v>
      </c>
      <c r="BE303" s="184">
        <f>IF(N303="základní",J303,0)</f>
        <v>0</v>
      </c>
      <c r="BF303" s="184">
        <f>IF(N303="snížená",J303,0)</f>
        <v>0</v>
      </c>
      <c r="BG303" s="184">
        <f>IF(N303="zákl. přenesená",J303,0)</f>
        <v>0</v>
      </c>
      <c r="BH303" s="184">
        <f>IF(N303="sníž. přenesená",J303,0)</f>
        <v>0</v>
      </c>
      <c r="BI303" s="184">
        <f>IF(N303="nulová",J303,0)</f>
        <v>0</v>
      </c>
      <c r="BJ303" s="16" t="s">
        <v>82</v>
      </c>
      <c r="BK303" s="184">
        <f>ROUND(I303*H303,2)</f>
        <v>0</v>
      </c>
      <c r="BL303" s="16" t="s">
        <v>556</v>
      </c>
      <c r="BM303" s="16" t="s">
        <v>1415</v>
      </c>
    </row>
    <row r="304" spans="2:65" s="1" customFormat="1" ht="19.5">
      <c r="B304" s="33"/>
      <c r="C304" s="34"/>
      <c r="D304" s="185" t="s">
        <v>162</v>
      </c>
      <c r="E304" s="34"/>
      <c r="F304" s="186" t="s">
        <v>2640</v>
      </c>
      <c r="G304" s="34"/>
      <c r="H304" s="34"/>
      <c r="I304" s="102"/>
      <c r="J304" s="34"/>
      <c r="K304" s="34"/>
      <c r="L304" s="37"/>
      <c r="M304" s="187"/>
      <c r="N304" s="59"/>
      <c r="O304" s="59"/>
      <c r="P304" s="59"/>
      <c r="Q304" s="59"/>
      <c r="R304" s="59"/>
      <c r="S304" s="59"/>
      <c r="T304" s="60"/>
      <c r="AT304" s="16" t="s">
        <v>162</v>
      </c>
      <c r="AU304" s="16" t="s">
        <v>82</v>
      </c>
    </row>
    <row r="305" spans="2:65" s="1" customFormat="1" ht="16.5" customHeight="1">
      <c r="B305" s="33"/>
      <c r="C305" s="173" t="s">
        <v>820</v>
      </c>
      <c r="D305" s="173" t="s">
        <v>151</v>
      </c>
      <c r="E305" s="174" t="s">
        <v>2641</v>
      </c>
      <c r="F305" s="175" t="s">
        <v>2642</v>
      </c>
      <c r="G305" s="176" t="s">
        <v>399</v>
      </c>
      <c r="H305" s="177">
        <v>1</v>
      </c>
      <c r="I305" s="178"/>
      <c r="J305" s="179">
        <f>ROUND(I305*H305,2)</f>
        <v>0</v>
      </c>
      <c r="K305" s="175" t="s">
        <v>19</v>
      </c>
      <c r="L305" s="37"/>
      <c r="M305" s="180" t="s">
        <v>19</v>
      </c>
      <c r="N305" s="181" t="s">
        <v>45</v>
      </c>
      <c r="O305" s="59"/>
      <c r="P305" s="182">
        <f>O305*H305</f>
        <v>0</v>
      </c>
      <c r="Q305" s="182">
        <v>0</v>
      </c>
      <c r="R305" s="182">
        <f>Q305*H305</f>
        <v>0</v>
      </c>
      <c r="S305" s="182">
        <v>0</v>
      </c>
      <c r="T305" s="183">
        <f>S305*H305</f>
        <v>0</v>
      </c>
      <c r="AR305" s="16" t="s">
        <v>556</v>
      </c>
      <c r="AT305" s="16" t="s">
        <v>151</v>
      </c>
      <c r="AU305" s="16" t="s">
        <v>82</v>
      </c>
      <c r="AY305" s="16" t="s">
        <v>148</v>
      </c>
      <c r="BE305" s="184">
        <f>IF(N305="základní",J305,0)</f>
        <v>0</v>
      </c>
      <c r="BF305" s="184">
        <f>IF(N305="snížená",J305,0)</f>
        <v>0</v>
      </c>
      <c r="BG305" s="184">
        <f>IF(N305="zákl. přenesená",J305,0)</f>
        <v>0</v>
      </c>
      <c r="BH305" s="184">
        <f>IF(N305="sníž. přenesená",J305,0)</f>
        <v>0</v>
      </c>
      <c r="BI305" s="184">
        <f>IF(N305="nulová",J305,0)</f>
        <v>0</v>
      </c>
      <c r="BJ305" s="16" t="s">
        <v>82</v>
      </c>
      <c r="BK305" s="184">
        <f>ROUND(I305*H305,2)</f>
        <v>0</v>
      </c>
      <c r="BL305" s="16" t="s">
        <v>556</v>
      </c>
      <c r="BM305" s="16" t="s">
        <v>1424</v>
      </c>
    </row>
    <row r="306" spans="2:65" s="1" customFormat="1" ht="19.5">
      <c r="B306" s="33"/>
      <c r="C306" s="34"/>
      <c r="D306" s="185" t="s">
        <v>162</v>
      </c>
      <c r="E306" s="34"/>
      <c r="F306" s="186" t="s">
        <v>2643</v>
      </c>
      <c r="G306" s="34"/>
      <c r="H306" s="34"/>
      <c r="I306" s="102"/>
      <c r="J306" s="34"/>
      <c r="K306" s="34"/>
      <c r="L306" s="37"/>
      <c r="M306" s="187"/>
      <c r="N306" s="59"/>
      <c r="O306" s="59"/>
      <c r="P306" s="59"/>
      <c r="Q306" s="59"/>
      <c r="R306" s="59"/>
      <c r="S306" s="59"/>
      <c r="T306" s="60"/>
      <c r="AT306" s="16" t="s">
        <v>162</v>
      </c>
      <c r="AU306" s="16" t="s">
        <v>82</v>
      </c>
    </row>
    <row r="307" spans="2:65" s="1" customFormat="1" ht="16.5" customHeight="1">
      <c r="B307" s="33"/>
      <c r="C307" s="173" t="s">
        <v>829</v>
      </c>
      <c r="D307" s="173" t="s">
        <v>151</v>
      </c>
      <c r="E307" s="174" t="s">
        <v>2644</v>
      </c>
      <c r="F307" s="175" t="s">
        <v>2645</v>
      </c>
      <c r="G307" s="176" t="s">
        <v>399</v>
      </c>
      <c r="H307" s="177">
        <v>2</v>
      </c>
      <c r="I307" s="178"/>
      <c r="J307" s="179">
        <f>ROUND(I307*H307,2)</f>
        <v>0</v>
      </c>
      <c r="K307" s="175" t="s">
        <v>19</v>
      </c>
      <c r="L307" s="37"/>
      <c r="M307" s="180" t="s">
        <v>19</v>
      </c>
      <c r="N307" s="181" t="s">
        <v>45</v>
      </c>
      <c r="O307" s="59"/>
      <c r="P307" s="182">
        <f>O307*H307</f>
        <v>0</v>
      </c>
      <c r="Q307" s="182">
        <v>0</v>
      </c>
      <c r="R307" s="182">
        <f>Q307*H307</f>
        <v>0</v>
      </c>
      <c r="S307" s="182">
        <v>0</v>
      </c>
      <c r="T307" s="183">
        <f>S307*H307</f>
        <v>0</v>
      </c>
      <c r="AR307" s="16" t="s">
        <v>556</v>
      </c>
      <c r="AT307" s="16" t="s">
        <v>151</v>
      </c>
      <c r="AU307" s="16" t="s">
        <v>82</v>
      </c>
      <c r="AY307" s="16" t="s">
        <v>148</v>
      </c>
      <c r="BE307" s="184">
        <f>IF(N307="základní",J307,0)</f>
        <v>0</v>
      </c>
      <c r="BF307" s="184">
        <f>IF(N307="snížená",J307,0)</f>
        <v>0</v>
      </c>
      <c r="BG307" s="184">
        <f>IF(N307="zákl. přenesená",J307,0)</f>
        <v>0</v>
      </c>
      <c r="BH307" s="184">
        <f>IF(N307="sníž. přenesená",J307,0)</f>
        <v>0</v>
      </c>
      <c r="BI307" s="184">
        <f>IF(N307="nulová",J307,0)</f>
        <v>0</v>
      </c>
      <c r="BJ307" s="16" t="s">
        <v>82</v>
      </c>
      <c r="BK307" s="184">
        <f>ROUND(I307*H307,2)</f>
        <v>0</v>
      </c>
      <c r="BL307" s="16" t="s">
        <v>556</v>
      </c>
      <c r="BM307" s="16" t="s">
        <v>1437</v>
      </c>
    </row>
    <row r="308" spans="2:65" s="1" customFormat="1" ht="19.5">
      <c r="B308" s="33"/>
      <c r="C308" s="34"/>
      <c r="D308" s="185" t="s">
        <v>162</v>
      </c>
      <c r="E308" s="34"/>
      <c r="F308" s="186" t="s">
        <v>2646</v>
      </c>
      <c r="G308" s="34"/>
      <c r="H308" s="34"/>
      <c r="I308" s="102"/>
      <c r="J308" s="34"/>
      <c r="K308" s="34"/>
      <c r="L308" s="37"/>
      <c r="M308" s="187"/>
      <c r="N308" s="59"/>
      <c r="O308" s="59"/>
      <c r="P308" s="59"/>
      <c r="Q308" s="59"/>
      <c r="R308" s="59"/>
      <c r="S308" s="59"/>
      <c r="T308" s="60"/>
      <c r="AT308" s="16" t="s">
        <v>162</v>
      </c>
      <c r="AU308" s="16" t="s">
        <v>82</v>
      </c>
    </row>
    <row r="309" spans="2:65" s="1" customFormat="1" ht="16.5" customHeight="1">
      <c r="B309" s="33"/>
      <c r="C309" s="173" t="s">
        <v>834</v>
      </c>
      <c r="D309" s="173" t="s">
        <v>151</v>
      </c>
      <c r="E309" s="174" t="s">
        <v>2647</v>
      </c>
      <c r="F309" s="175" t="s">
        <v>2648</v>
      </c>
      <c r="G309" s="176" t="s">
        <v>2649</v>
      </c>
      <c r="H309" s="177">
        <v>1</v>
      </c>
      <c r="I309" s="178"/>
      <c r="J309" s="179">
        <f>ROUND(I309*H309,2)</f>
        <v>0</v>
      </c>
      <c r="K309" s="175" t="s">
        <v>19</v>
      </c>
      <c r="L309" s="37"/>
      <c r="M309" s="180" t="s">
        <v>19</v>
      </c>
      <c r="N309" s="181" t="s">
        <v>45</v>
      </c>
      <c r="O309" s="59"/>
      <c r="P309" s="182">
        <f>O309*H309</f>
        <v>0</v>
      </c>
      <c r="Q309" s="182">
        <v>0</v>
      </c>
      <c r="R309" s="182">
        <f>Q309*H309</f>
        <v>0</v>
      </c>
      <c r="S309" s="182">
        <v>0</v>
      </c>
      <c r="T309" s="183">
        <f>S309*H309</f>
        <v>0</v>
      </c>
      <c r="AR309" s="16" t="s">
        <v>556</v>
      </c>
      <c r="AT309" s="16" t="s">
        <v>151</v>
      </c>
      <c r="AU309" s="16" t="s">
        <v>82</v>
      </c>
      <c r="AY309" s="16" t="s">
        <v>148</v>
      </c>
      <c r="BE309" s="184">
        <f>IF(N309="základní",J309,0)</f>
        <v>0</v>
      </c>
      <c r="BF309" s="184">
        <f>IF(N309="snížená",J309,0)</f>
        <v>0</v>
      </c>
      <c r="BG309" s="184">
        <f>IF(N309="zákl. přenesená",J309,0)</f>
        <v>0</v>
      </c>
      <c r="BH309" s="184">
        <f>IF(N309="sníž. přenesená",J309,0)</f>
        <v>0</v>
      </c>
      <c r="BI309" s="184">
        <f>IF(N309="nulová",J309,0)</f>
        <v>0</v>
      </c>
      <c r="BJ309" s="16" t="s">
        <v>82</v>
      </c>
      <c r="BK309" s="184">
        <f>ROUND(I309*H309,2)</f>
        <v>0</v>
      </c>
      <c r="BL309" s="16" t="s">
        <v>556</v>
      </c>
      <c r="BM309" s="16" t="s">
        <v>1448</v>
      </c>
    </row>
    <row r="310" spans="2:65" s="1" customFormat="1" ht="19.5">
      <c r="B310" s="33"/>
      <c r="C310" s="34"/>
      <c r="D310" s="185" t="s">
        <v>162</v>
      </c>
      <c r="E310" s="34"/>
      <c r="F310" s="186" t="s">
        <v>2650</v>
      </c>
      <c r="G310" s="34"/>
      <c r="H310" s="34"/>
      <c r="I310" s="102"/>
      <c r="J310" s="34"/>
      <c r="K310" s="34"/>
      <c r="L310" s="37"/>
      <c r="M310" s="187"/>
      <c r="N310" s="59"/>
      <c r="O310" s="59"/>
      <c r="P310" s="59"/>
      <c r="Q310" s="59"/>
      <c r="R310" s="59"/>
      <c r="S310" s="59"/>
      <c r="T310" s="60"/>
      <c r="AT310" s="16" t="s">
        <v>162</v>
      </c>
      <c r="AU310" s="16" t="s">
        <v>82</v>
      </c>
    </row>
    <row r="311" spans="2:65" s="1" customFormat="1" ht="16.5" customHeight="1">
      <c r="B311" s="33"/>
      <c r="C311" s="173" t="s">
        <v>841</v>
      </c>
      <c r="D311" s="173" t="s">
        <v>151</v>
      </c>
      <c r="E311" s="174" t="s">
        <v>2651</v>
      </c>
      <c r="F311" s="175" t="s">
        <v>2648</v>
      </c>
      <c r="G311" s="176" t="s">
        <v>2649</v>
      </c>
      <c r="H311" s="177">
        <v>1</v>
      </c>
      <c r="I311" s="178"/>
      <c r="J311" s="179">
        <f>ROUND(I311*H311,2)</f>
        <v>0</v>
      </c>
      <c r="K311" s="175" t="s">
        <v>19</v>
      </c>
      <c r="L311" s="37"/>
      <c r="M311" s="180" t="s">
        <v>19</v>
      </c>
      <c r="N311" s="181" t="s">
        <v>45</v>
      </c>
      <c r="O311" s="59"/>
      <c r="P311" s="182">
        <f>O311*H311</f>
        <v>0</v>
      </c>
      <c r="Q311" s="182">
        <v>0</v>
      </c>
      <c r="R311" s="182">
        <f>Q311*H311</f>
        <v>0</v>
      </c>
      <c r="S311" s="182">
        <v>0</v>
      </c>
      <c r="T311" s="183">
        <f>S311*H311</f>
        <v>0</v>
      </c>
      <c r="AR311" s="16" t="s">
        <v>556</v>
      </c>
      <c r="AT311" s="16" t="s">
        <v>151</v>
      </c>
      <c r="AU311" s="16" t="s">
        <v>82</v>
      </c>
      <c r="AY311" s="16" t="s">
        <v>148</v>
      </c>
      <c r="BE311" s="184">
        <f>IF(N311="základní",J311,0)</f>
        <v>0</v>
      </c>
      <c r="BF311" s="184">
        <f>IF(N311="snížená",J311,0)</f>
        <v>0</v>
      </c>
      <c r="BG311" s="184">
        <f>IF(N311="zákl. přenesená",J311,0)</f>
        <v>0</v>
      </c>
      <c r="BH311" s="184">
        <f>IF(N311="sníž. přenesená",J311,0)</f>
        <v>0</v>
      </c>
      <c r="BI311" s="184">
        <f>IF(N311="nulová",J311,0)</f>
        <v>0</v>
      </c>
      <c r="BJ311" s="16" t="s">
        <v>82</v>
      </c>
      <c r="BK311" s="184">
        <f>ROUND(I311*H311,2)</f>
        <v>0</v>
      </c>
      <c r="BL311" s="16" t="s">
        <v>556</v>
      </c>
      <c r="BM311" s="16" t="s">
        <v>1458</v>
      </c>
    </row>
    <row r="312" spans="2:65" s="1" customFormat="1" ht="19.5">
      <c r="B312" s="33"/>
      <c r="C312" s="34"/>
      <c r="D312" s="185" t="s">
        <v>162</v>
      </c>
      <c r="E312" s="34"/>
      <c r="F312" s="186" t="s">
        <v>2652</v>
      </c>
      <c r="G312" s="34"/>
      <c r="H312" s="34"/>
      <c r="I312" s="102"/>
      <c r="J312" s="34"/>
      <c r="K312" s="34"/>
      <c r="L312" s="37"/>
      <c r="M312" s="187"/>
      <c r="N312" s="59"/>
      <c r="O312" s="59"/>
      <c r="P312" s="59"/>
      <c r="Q312" s="59"/>
      <c r="R312" s="59"/>
      <c r="S312" s="59"/>
      <c r="T312" s="60"/>
      <c r="AT312" s="16" t="s">
        <v>162</v>
      </c>
      <c r="AU312" s="16" t="s">
        <v>82</v>
      </c>
    </row>
    <row r="313" spans="2:65" s="1" customFormat="1" ht="16.5" customHeight="1">
      <c r="B313" s="33"/>
      <c r="C313" s="173" t="s">
        <v>848</v>
      </c>
      <c r="D313" s="173" t="s">
        <v>151</v>
      </c>
      <c r="E313" s="174" t="s">
        <v>2653</v>
      </c>
      <c r="F313" s="175" t="s">
        <v>2648</v>
      </c>
      <c r="G313" s="176" t="s">
        <v>2649</v>
      </c>
      <c r="H313" s="177">
        <v>1</v>
      </c>
      <c r="I313" s="178"/>
      <c r="J313" s="179">
        <f>ROUND(I313*H313,2)</f>
        <v>0</v>
      </c>
      <c r="K313" s="175" t="s">
        <v>19</v>
      </c>
      <c r="L313" s="37"/>
      <c r="M313" s="180" t="s">
        <v>19</v>
      </c>
      <c r="N313" s="181" t="s">
        <v>45</v>
      </c>
      <c r="O313" s="59"/>
      <c r="P313" s="182">
        <f>O313*H313</f>
        <v>0</v>
      </c>
      <c r="Q313" s="182">
        <v>0</v>
      </c>
      <c r="R313" s="182">
        <f>Q313*H313</f>
        <v>0</v>
      </c>
      <c r="S313" s="182">
        <v>0</v>
      </c>
      <c r="T313" s="183">
        <f>S313*H313</f>
        <v>0</v>
      </c>
      <c r="AR313" s="16" t="s">
        <v>556</v>
      </c>
      <c r="AT313" s="16" t="s">
        <v>151</v>
      </c>
      <c r="AU313" s="16" t="s">
        <v>82</v>
      </c>
      <c r="AY313" s="16" t="s">
        <v>148</v>
      </c>
      <c r="BE313" s="184">
        <f>IF(N313="základní",J313,0)</f>
        <v>0</v>
      </c>
      <c r="BF313" s="184">
        <f>IF(N313="snížená",J313,0)</f>
        <v>0</v>
      </c>
      <c r="BG313" s="184">
        <f>IF(N313="zákl. přenesená",J313,0)</f>
        <v>0</v>
      </c>
      <c r="BH313" s="184">
        <f>IF(N313="sníž. přenesená",J313,0)</f>
        <v>0</v>
      </c>
      <c r="BI313" s="184">
        <f>IF(N313="nulová",J313,0)</f>
        <v>0</v>
      </c>
      <c r="BJ313" s="16" t="s">
        <v>82</v>
      </c>
      <c r="BK313" s="184">
        <f>ROUND(I313*H313,2)</f>
        <v>0</v>
      </c>
      <c r="BL313" s="16" t="s">
        <v>556</v>
      </c>
      <c r="BM313" s="16" t="s">
        <v>1466</v>
      </c>
    </row>
    <row r="314" spans="2:65" s="1" customFormat="1" ht="19.5">
      <c r="B314" s="33"/>
      <c r="C314" s="34"/>
      <c r="D314" s="185" t="s">
        <v>162</v>
      </c>
      <c r="E314" s="34"/>
      <c r="F314" s="186" t="s">
        <v>2654</v>
      </c>
      <c r="G314" s="34"/>
      <c r="H314" s="34"/>
      <c r="I314" s="102"/>
      <c r="J314" s="34"/>
      <c r="K314" s="34"/>
      <c r="L314" s="37"/>
      <c r="M314" s="187"/>
      <c r="N314" s="59"/>
      <c r="O314" s="59"/>
      <c r="P314" s="59"/>
      <c r="Q314" s="59"/>
      <c r="R314" s="59"/>
      <c r="S314" s="59"/>
      <c r="T314" s="60"/>
      <c r="AT314" s="16" t="s">
        <v>162</v>
      </c>
      <c r="AU314" s="16" t="s">
        <v>82</v>
      </c>
    </row>
    <row r="315" spans="2:65" s="1" customFormat="1" ht="16.5" customHeight="1">
      <c r="B315" s="33"/>
      <c r="C315" s="173" t="s">
        <v>855</v>
      </c>
      <c r="D315" s="173" t="s">
        <v>151</v>
      </c>
      <c r="E315" s="174" t="s">
        <v>2655</v>
      </c>
      <c r="F315" s="175" t="s">
        <v>2648</v>
      </c>
      <c r="G315" s="176" t="s">
        <v>2649</v>
      </c>
      <c r="H315" s="177">
        <v>1</v>
      </c>
      <c r="I315" s="178"/>
      <c r="J315" s="179">
        <f>ROUND(I315*H315,2)</f>
        <v>0</v>
      </c>
      <c r="K315" s="175" t="s">
        <v>19</v>
      </c>
      <c r="L315" s="37"/>
      <c r="M315" s="180" t="s">
        <v>19</v>
      </c>
      <c r="N315" s="181" t="s">
        <v>45</v>
      </c>
      <c r="O315" s="59"/>
      <c r="P315" s="182">
        <f>O315*H315</f>
        <v>0</v>
      </c>
      <c r="Q315" s="182">
        <v>0</v>
      </c>
      <c r="R315" s="182">
        <f>Q315*H315</f>
        <v>0</v>
      </c>
      <c r="S315" s="182">
        <v>0</v>
      </c>
      <c r="T315" s="183">
        <f>S315*H315</f>
        <v>0</v>
      </c>
      <c r="AR315" s="16" t="s">
        <v>556</v>
      </c>
      <c r="AT315" s="16" t="s">
        <v>151</v>
      </c>
      <c r="AU315" s="16" t="s">
        <v>82</v>
      </c>
      <c r="AY315" s="16" t="s">
        <v>148</v>
      </c>
      <c r="BE315" s="184">
        <f>IF(N315="základní",J315,0)</f>
        <v>0</v>
      </c>
      <c r="BF315" s="184">
        <f>IF(N315="snížená",J315,0)</f>
        <v>0</v>
      </c>
      <c r="BG315" s="184">
        <f>IF(N315="zákl. přenesená",J315,0)</f>
        <v>0</v>
      </c>
      <c r="BH315" s="184">
        <f>IF(N315="sníž. přenesená",J315,0)</f>
        <v>0</v>
      </c>
      <c r="BI315" s="184">
        <f>IF(N315="nulová",J315,0)</f>
        <v>0</v>
      </c>
      <c r="BJ315" s="16" t="s">
        <v>82</v>
      </c>
      <c r="BK315" s="184">
        <f>ROUND(I315*H315,2)</f>
        <v>0</v>
      </c>
      <c r="BL315" s="16" t="s">
        <v>556</v>
      </c>
      <c r="BM315" s="16" t="s">
        <v>1476</v>
      </c>
    </row>
    <row r="316" spans="2:65" s="1" customFormat="1" ht="19.5">
      <c r="B316" s="33"/>
      <c r="C316" s="34"/>
      <c r="D316" s="185" t="s">
        <v>162</v>
      </c>
      <c r="E316" s="34"/>
      <c r="F316" s="186" t="s">
        <v>2656</v>
      </c>
      <c r="G316" s="34"/>
      <c r="H316" s="34"/>
      <c r="I316" s="102"/>
      <c r="J316" s="34"/>
      <c r="K316" s="34"/>
      <c r="L316" s="37"/>
      <c r="M316" s="187"/>
      <c r="N316" s="59"/>
      <c r="O316" s="59"/>
      <c r="P316" s="59"/>
      <c r="Q316" s="59"/>
      <c r="R316" s="59"/>
      <c r="S316" s="59"/>
      <c r="T316" s="60"/>
      <c r="AT316" s="16" t="s">
        <v>162</v>
      </c>
      <c r="AU316" s="16" t="s">
        <v>82</v>
      </c>
    </row>
    <row r="317" spans="2:65" s="1" customFormat="1" ht="16.5" customHeight="1">
      <c r="B317" s="33"/>
      <c r="C317" s="173" t="s">
        <v>860</v>
      </c>
      <c r="D317" s="173" t="s">
        <v>151</v>
      </c>
      <c r="E317" s="174" t="s">
        <v>2657</v>
      </c>
      <c r="F317" s="175" t="s">
        <v>2648</v>
      </c>
      <c r="G317" s="176" t="s">
        <v>2649</v>
      </c>
      <c r="H317" s="177">
        <v>1</v>
      </c>
      <c r="I317" s="178"/>
      <c r="J317" s="179">
        <f>ROUND(I317*H317,2)</f>
        <v>0</v>
      </c>
      <c r="K317" s="175" t="s">
        <v>19</v>
      </c>
      <c r="L317" s="37"/>
      <c r="M317" s="180" t="s">
        <v>19</v>
      </c>
      <c r="N317" s="181" t="s">
        <v>45</v>
      </c>
      <c r="O317" s="59"/>
      <c r="P317" s="182">
        <f>O317*H317</f>
        <v>0</v>
      </c>
      <c r="Q317" s="182">
        <v>0</v>
      </c>
      <c r="R317" s="182">
        <f>Q317*H317</f>
        <v>0</v>
      </c>
      <c r="S317" s="182">
        <v>0</v>
      </c>
      <c r="T317" s="183">
        <f>S317*H317</f>
        <v>0</v>
      </c>
      <c r="AR317" s="16" t="s">
        <v>556</v>
      </c>
      <c r="AT317" s="16" t="s">
        <v>151</v>
      </c>
      <c r="AU317" s="16" t="s">
        <v>82</v>
      </c>
      <c r="AY317" s="16" t="s">
        <v>148</v>
      </c>
      <c r="BE317" s="184">
        <f>IF(N317="základní",J317,0)</f>
        <v>0</v>
      </c>
      <c r="BF317" s="184">
        <f>IF(N317="snížená",J317,0)</f>
        <v>0</v>
      </c>
      <c r="BG317" s="184">
        <f>IF(N317="zákl. přenesená",J317,0)</f>
        <v>0</v>
      </c>
      <c r="BH317" s="184">
        <f>IF(N317="sníž. přenesená",J317,0)</f>
        <v>0</v>
      </c>
      <c r="BI317" s="184">
        <f>IF(N317="nulová",J317,0)</f>
        <v>0</v>
      </c>
      <c r="BJ317" s="16" t="s">
        <v>82</v>
      </c>
      <c r="BK317" s="184">
        <f>ROUND(I317*H317,2)</f>
        <v>0</v>
      </c>
      <c r="BL317" s="16" t="s">
        <v>556</v>
      </c>
      <c r="BM317" s="16" t="s">
        <v>1488</v>
      </c>
    </row>
    <row r="318" spans="2:65" s="1" customFormat="1" ht="19.5">
      <c r="B318" s="33"/>
      <c r="C318" s="34"/>
      <c r="D318" s="185" t="s">
        <v>162</v>
      </c>
      <c r="E318" s="34"/>
      <c r="F318" s="186" t="s">
        <v>2658</v>
      </c>
      <c r="G318" s="34"/>
      <c r="H318" s="34"/>
      <c r="I318" s="102"/>
      <c r="J318" s="34"/>
      <c r="K318" s="34"/>
      <c r="L318" s="37"/>
      <c r="M318" s="187"/>
      <c r="N318" s="59"/>
      <c r="O318" s="59"/>
      <c r="P318" s="59"/>
      <c r="Q318" s="59"/>
      <c r="R318" s="59"/>
      <c r="S318" s="59"/>
      <c r="T318" s="60"/>
      <c r="AT318" s="16" t="s">
        <v>162</v>
      </c>
      <c r="AU318" s="16" t="s">
        <v>82</v>
      </c>
    </row>
    <row r="319" spans="2:65" s="1" customFormat="1" ht="16.5" customHeight="1">
      <c r="B319" s="33"/>
      <c r="C319" s="173" t="s">
        <v>864</v>
      </c>
      <c r="D319" s="173" t="s">
        <v>151</v>
      </c>
      <c r="E319" s="174" t="s">
        <v>2659</v>
      </c>
      <c r="F319" s="175" t="s">
        <v>2648</v>
      </c>
      <c r="G319" s="176" t="s">
        <v>2649</v>
      </c>
      <c r="H319" s="177">
        <v>1</v>
      </c>
      <c r="I319" s="178"/>
      <c r="J319" s="179">
        <f>ROUND(I319*H319,2)</f>
        <v>0</v>
      </c>
      <c r="K319" s="175" t="s">
        <v>19</v>
      </c>
      <c r="L319" s="37"/>
      <c r="M319" s="180" t="s">
        <v>19</v>
      </c>
      <c r="N319" s="181" t="s">
        <v>45</v>
      </c>
      <c r="O319" s="59"/>
      <c r="P319" s="182">
        <f>O319*H319</f>
        <v>0</v>
      </c>
      <c r="Q319" s="182">
        <v>0</v>
      </c>
      <c r="R319" s="182">
        <f>Q319*H319</f>
        <v>0</v>
      </c>
      <c r="S319" s="182">
        <v>0</v>
      </c>
      <c r="T319" s="183">
        <f>S319*H319</f>
        <v>0</v>
      </c>
      <c r="AR319" s="16" t="s">
        <v>556</v>
      </c>
      <c r="AT319" s="16" t="s">
        <v>151</v>
      </c>
      <c r="AU319" s="16" t="s">
        <v>82</v>
      </c>
      <c r="AY319" s="16" t="s">
        <v>148</v>
      </c>
      <c r="BE319" s="184">
        <f>IF(N319="základní",J319,0)</f>
        <v>0</v>
      </c>
      <c r="BF319" s="184">
        <f>IF(N319="snížená",J319,0)</f>
        <v>0</v>
      </c>
      <c r="BG319" s="184">
        <f>IF(N319="zákl. přenesená",J319,0)</f>
        <v>0</v>
      </c>
      <c r="BH319" s="184">
        <f>IF(N319="sníž. přenesená",J319,0)</f>
        <v>0</v>
      </c>
      <c r="BI319" s="184">
        <f>IF(N319="nulová",J319,0)</f>
        <v>0</v>
      </c>
      <c r="BJ319" s="16" t="s">
        <v>82</v>
      </c>
      <c r="BK319" s="184">
        <f>ROUND(I319*H319,2)</f>
        <v>0</v>
      </c>
      <c r="BL319" s="16" t="s">
        <v>556</v>
      </c>
      <c r="BM319" s="16" t="s">
        <v>1500</v>
      </c>
    </row>
    <row r="320" spans="2:65" s="1" customFormat="1" ht="19.5">
      <c r="B320" s="33"/>
      <c r="C320" s="34"/>
      <c r="D320" s="185" t="s">
        <v>162</v>
      </c>
      <c r="E320" s="34"/>
      <c r="F320" s="186" t="s">
        <v>2660</v>
      </c>
      <c r="G320" s="34"/>
      <c r="H320" s="34"/>
      <c r="I320" s="102"/>
      <c r="J320" s="34"/>
      <c r="K320" s="34"/>
      <c r="L320" s="37"/>
      <c r="M320" s="187"/>
      <c r="N320" s="59"/>
      <c r="O320" s="59"/>
      <c r="P320" s="59"/>
      <c r="Q320" s="59"/>
      <c r="R320" s="59"/>
      <c r="S320" s="59"/>
      <c r="T320" s="60"/>
      <c r="AT320" s="16" t="s">
        <v>162</v>
      </c>
      <c r="AU320" s="16" t="s">
        <v>82</v>
      </c>
    </row>
    <row r="321" spans="2:65" s="1" customFormat="1" ht="16.5" customHeight="1">
      <c r="B321" s="33"/>
      <c r="C321" s="173" t="s">
        <v>869</v>
      </c>
      <c r="D321" s="173" t="s">
        <v>151</v>
      </c>
      <c r="E321" s="174" t="s">
        <v>2661</v>
      </c>
      <c r="F321" s="175" t="s">
        <v>2648</v>
      </c>
      <c r="G321" s="176" t="s">
        <v>2649</v>
      </c>
      <c r="H321" s="177">
        <v>1</v>
      </c>
      <c r="I321" s="178"/>
      <c r="J321" s="179">
        <f>ROUND(I321*H321,2)</f>
        <v>0</v>
      </c>
      <c r="K321" s="175" t="s">
        <v>19</v>
      </c>
      <c r="L321" s="37"/>
      <c r="M321" s="180" t="s">
        <v>19</v>
      </c>
      <c r="N321" s="181" t="s">
        <v>45</v>
      </c>
      <c r="O321" s="59"/>
      <c r="P321" s="182">
        <f>O321*H321</f>
        <v>0</v>
      </c>
      <c r="Q321" s="182">
        <v>0</v>
      </c>
      <c r="R321" s="182">
        <f>Q321*H321</f>
        <v>0</v>
      </c>
      <c r="S321" s="182">
        <v>0</v>
      </c>
      <c r="T321" s="183">
        <f>S321*H321</f>
        <v>0</v>
      </c>
      <c r="AR321" s="16" t="s">
        <v>556</v>
      </c>
      <c r="AT321" s="16" t="s">
        <v>151</v>
      </c>
      <c r="AU321" s="16" t="s">
        <v>82</v>
      </c>
      <c r="AY321" s="16" t="s">
        <v>148</v>
      </c>
      <c r="BE321" s="184">
        <f>IF(N321="základní",J321,0)</f>
        <v>0</v>
      </c>
      <c r="BF321" s="184">
        <f>IF(N321="snížená",J321,0)</f>
        <v>0</v>
      </c>
      <c r="BG321" s="184">
        <f>IF(N321="zákl. přenesená",J321,0)</f>
        <v>0</v>
      </c>
      <c r="BH321" s="184">
        <f>IF(N321="sníž. přenesená",J321,0)</f>
        <v>0</v>
      </c>
      <c r="BI321" s="184">
        <f>IF(N321="nulová",J321,0)</f>
        <v>0</v>
      </c>
      <c r="BJ321" s="16" t="s">
        <v>82</v>
      </c>
      <c r="BK321" s="184">
        <f>ROUND(I321*H321,2)</f>
        <v>0</v>
      </c>
      <c r="BL321" s="16" t="s">
        <v>556</v>
      </c>
      <c r="BM321" s="16" t="s">
        <v>1511</v>
      </c>
    </row>
    <row r="322" spans="2:65" s="1" customFormat="1" ht="19.5">
      <c r="B322" s="33"/>
      <c r="C322" s="34"/>
      <c r="D322" s="185" t="s">
        <v>162</v>
      </c>
      <c r="E322" s="34"/>
      <c r="F322" s="186" t="s">
        <v>2662</v>
      </c>
      <c r="G322" s="34"/>
      <c r="H322" s="34"/>
      <c r="I322" s="102"/>
      <c r="J322" s="34"/>
      <c r="K322" s="34"/>
      <c r="L322" s="37"/>
      <c r="M322" s="187"/>
      <c r="N322" s="59"/>
      <c r="O322" s="59"/>
      <c r="P322" s="59"/>
      <c r="Q322" s="59"/>
      <c r="R322" s="59"/>
      <c r="S322" s="59"/>
      <c r="T322" s="60"/>
      <c r="AT322" s="16" t="s">
        <v>162</v>
      </c>
      <c r="AU322" s="16" t="s">
        <v>82</v>
      </c>
    </row>
    <row r="323" spans="2:65" s="1" customFormat="1" ht="16.5" customHeight="1">
      <c r="B323" s="33"/>
      <c r="C323" s="173" t="s">
        <v>875</v>
      </c>
      <c r="D323" s="173" t="s">
        <v>151</v>
      </c>
      <c r="E323" s="174" t="s">
        <v>2663</v>
      </c>
      <c r="F323" s="175" t="s">
        <v>2648</v>
      </c>
      <c r="G323" s="176" t="s">
        <v>2649</v>
      </c>
      <c r="H323" s="177">
        <v>1</v>
      </c>
      <c r="I323" s="178"/>
      <c r="J323" s="179">
        <f>ROUND(I323*H323,2)</f>
        <v>0</v>
      </c>
      <c r="K323" s="175" t="s">
        <v>19</v>
      </c>
      <c r="L323" s="37"/>
      <c r="M323" s="180" t="s">
        <v>19</v>
      </c>
      <c r="N323" s="181" t="s">
        <v>45</v>
      </c>
      <c r="O323" s="59"/>
      <c r="P323" s="182">
        <f>O323*H323</f>
        <v>0</v>
      </c>
      <c r="Q323" s="182">
        <v>0</v>
      </c>
      <c r="R323" s="182">
        <f>Q323*H323</f>
        <v>0</v>
      </c>
      <c r="S323" s="182">
        <v>0</v>
      </c>
      <c r="T323" s="183">
        <f>S323*H323</f>
        <v>0</v>
      </c>
      <c r="AR323" s="16" t="s">
        <v>556</v>
      </c>
      <c r="AT323" s="16" t="s">
        <v>151</v>
      </c>
      <c r="AU323" s="16" t="s">
        <v>82</v>
      </c>
      <c r="AY323" s="16" t="s">
        <v>148</v>
      </c>
      <c r="BE323" s="184">
        <f>IF(N323="základní",J323,0)</f>
        <v>0</v>
      </c>
      <c r="BF323" s="184">
        <f>IF(N323="snížená",J323,0)</f>
        <v>0</v>
      </c>
      <c r="BG323" s="184">
        <f>IF(N323="zákl. přenesená",J323,0)</f>
        <v>0</v>
      </c>
      <c r="BH323" s="184">
        <f>IF(N323="sníž. přenesená",J323,0)</f>
        <v>0</v>
      </c>
      <c r="BI323" s="184">
        <f>IF(N323="nulová",J323,0)</f>
        <v>0</v>
      </c>
      <c r="BJ323" s="16" t="s">
        <v>82</v>
      </c>
      <c r="BK323" s="184">
        <f>ROUND(I323*H323,2)</f>
        <v>0</v>
      </c>
      <c r="BL323" s="16" t="s">
        <v>556</v>
      </c>
      <c r="BM323" s="16" t="s">
        <v>1524</v>
      </c>
    </row>
    <row r="324" spans="2:65" s="1" customFormat="1" ht="19.5">
      <c r="B324" s="33"/>
      <c r="C324" s="34"/>
      <c r="D324" s="185" t="s">
        <v>162</v>
      </c>
      <c r="E324" s="34"/>
      <c r="F324" s="186" t="s">
        <v>2664</v>
      </c>
      <c r="G324" s="34"/>
      <c r="H324" s="34"/>
      <c r="I324" s="102"/>
      <c r="J324" s="34"/>
      <c r="K324" s="34"/>
      <c r="L324" s="37"/>
      <c r="M324" s="187"/>
      <c r="N324" s="59"/>
      <c r="O324" s="59"/>
      <c r="P324" s="59"/>
      <c r="Q324" s="59"/>
      <c r="R324" s="59"/>
      <c r="S324" s="59"/>
      <c r="T324" s="60"/>
      <c r="AT324" s="16" t="s">
        <v>162</v>
      </c>
      <c r="AU324" s="16" t="s">
        <v>82</v>
      </c>
    </row>
    <row r="325" spans="2:65" s="1" customFormat="1" ht="16.5" customHeight="1">
      <c r="B325" s="33"/>
      <c r="C325" s="173" t="s">
        <v>880</v>
      </c>
      <c r="D325" s="173" t="s">
        <v>151</v>
      </c>
      <c r="E325" s="174" t="s">
        <v>2665</v>
      </c>
      <c r="F325" s="175" t="s">
        <v>2648</v>
      </c>
      <c r="G325" s="176" t="s">
        <v>2649</v>
      </c>
      <c r="H325" s="177">
        <v>1</v>
      </c>
      <c r="I325" s="178"/>
      <c r="J325" s="179">
        <f>ROUND(I325*H325,2)</f>
        <v>0</v>
      </c>
      <c r="K325" s="175" t="s">
        <v>19</v>
      </c>
      <c r="L325" s="37"/>
      <c r="M325" s="180" t="s">
        <v>19</v>
      </c>
      <c r="N325" s="181" t="s">
        <v>45</v>
      </c>
      <c r="O325" s="59"/>
      <c r="P325" s="182">
        <f>O325*H325</f>
        <v>0</v>
      </c>
      <c r="Q325" s="182">
        <v>0</v>
      </c>
      <c r="R325" s="182">
        <f>Q325*H325</f>
        <v>0</v>
      </c>
      <c r="S325" s="182">
        <v>0</v>
      </c>
      <c r="T325" s="183">
        <f>S325*H325</f>
        <v>0</v>
      </c>
      <c r="AR325" s="16" t="s">
        <v>556</v>
      </c>
      <c r="AT325" s="16" t="s">
        <v>151</v>
      </c>
      <c r="AU325" s="16" t="s">
        <v>82</v>
      </c>
      <c r="AY325" s="16" t="s">
        <v>148</v>
      </c>
      <c r="BE325" s="184">
        <f>IF(N325="základní",J325,0)</f>
        <v>0</v>
      </c>
      <c r="BF325" s="184">
        <f>IF(N325="snížená",J325,0)</f>
        <v>0</v>
      </c>
      <c r="BG325" s="184">
        <f>IF(N325="zákl. přenesená",J325,0)</f>
        <v>0</v>
      </c>
      <c r="BH325" s="184">
        <f>IF(N325="sníž. přenesená",J325,0)</f>
        <v>0</v>
      </c>
      <c r="BI325" s="184">
        <f>IF(N325="nulová",J325,0)</f>
        <v>0</v>
      </c>
      <c r="BJ325" s="16" t="s">
        <v>82</v>
      </c>
      <c r="BK325" s="184">
        <f>ROUND(I325*H325,2)</f>
        <v>0</v>
      </c>
      <c r="BL325" s="16" t="s">
        <v>556</v>
      </c>
      <c r="BM325" s="16" t="s">
        <v>1537</v>
      </c>
    </row>
    <row r="326" spans="2:65" s="1" customFormat="1" ht="19.5">
      <c r="B326" s="33"/>
      <c r="C326" s="34"/>
      <c r="D326" s="185" t="s">
        <v>162</v>
      </c>
      <c r="E326" s="34"/>
      <c r="F326" s="186" t="s">
        <v>2666</v>
      </c>
      <c r="G326" s="34"/>
      <c r="H326" s="34"/>
      <c r="I326" s="102"/>
      <c r="J326" s="34"/>
      <c r="K326" s="34"/>
      <c r="L326" s="37"/>
      <c r="M326" s="187"/>
      <c r="N326" s="59"/>
      <c r="O326" s="59"/>
      <c r="P326" s="59"/>
      <c r="Q326" s="59"/>
      <c r="R326" s="59"/>
      <c r="S326" s="59"/>
      <c r="T326" s="60"/>
      <c r="AT326" s="16" t="s">
        <v>162</v>
      </c>
      <c r="AU326" s="16" t="s">
        <v>82</v>
      </c>
    </row>
    <row r="327" spans="2:65" s="10" customFormat="1" ht="25.9" customHeight="1">
      <c r="B327" s="157"/>
      <c r="C327" s="158"/>
      <c r="D327" s="159" t="s">
        <v>73</v>
      </c>
      <c r="E327" s="160" t="s">
        <v>1854</v>
      </c>
      <c r="F327" s="160" t="s">
        <v>2667</v>
      </c>
      <c r="G327" s="158"/>
      <c r="H327" s="158"/>
      <c r="I327" s="161"/>
      <c r="J327" s="162">
        <f>BK327</f>
        <v>0</v>
      </c>
      <c r="K327" s="158"/>
      <c r="L327" s="163"/>
      <c r="M327" s="164"/>
      <c r="N327" s="165"/>
      <c r="O327" s="165"/>
      <c r="P327" s="166">
        <f>SUM(P328:P333)</f>
        <v>0</v>
      </c>
      <c r="Q327" s="165"/>
      <c r="R327" s="166">
        <f>SUM(R328:R333)</f>
        <v>0</v>
      </c>
      <c r="S327" s="165"/>
      <c r="T327" s="167">
        <f>SUM(T328:T333)</f>
        <v>0</v>
      </c>
      <c r="AR327" s="168" t="s">
        <v>149</v>
      </c>
      <c r="AT327" s="169" t="s">
        <v>73</v>
      </c>
      <c r="AU327" s="169" t="s">
        <v>74</v>
      </c>
      <c r="AY327" s="168" t="s">
        <v>148</v>
      </c>
      <c r="BK327" s="170">
        <f>SUM(BK328:BK333)</f>
        <v>0</v>
      </c>
    </row>
    <row r="328" spans="2:65" s="1" customFormat="1" ht="16.5" customHeight="1">
      <c r="B328" s="33"/>
      <c r="C328" s="173" t="s">
        <v>884</v>
      </c>
      <c r="D328" s="173" t="s">
        <v>151</v>
      </c>
      <c r="E328" s="174" t="s">
        <v>1856</v>
      </c>
      <c r="F328" s="175" t="s">
        <v>2668</v>
      </c>
      <c r="G328" s="176" t="s">
        <v>1872</v>
      </c>
      <c r="H328" s="177">
        <v>1</v>
      </c>
      <c r="I328" s="178"/>
      <c r="J328" s="179">
        <f>ROUND(I328*H328,2)</f>
        <v>0</v>
      </c>
      <c r="K328" s="175" t="s">
        <v>19</v>
      </c>
      <c r="L328" s="37"/>
      <c r="M328" s="180" t="s">
        <v>19</v>
      </c>
      <c r="N328" s="181" t="s">
        <v>45</v>
      </c>
      <c r="O328" s="59"/>
      <c r="P328" s="182">
        <f>O328*H328</f>
        <v>0</v>
      </c>
      <c r="Q328" s="182">
        <v>0</v>
      </c>
      <c r="R328" s="182">
        <f>Q328*H328</f>
        <v>0</v>
      </c>
      <c r="S328" s="182">
        <v>0</v>
      </c>
      <c r="T328" s="183">
        <f>S328*H328</f>
        <v>0</v>
      </c>
      <c r="AR328" s="16" t="s">
        <v>556</v>
      </c>
      <c r="AT328" s="16" t="s">
        <v>151</v>
      </c>
      <c r="AU328" s="16" t="s">
        <v>82</v>
      </c>
      <c r="AY328" s="16" t="s">
        <v>148</v>
      </c>
      <c r="BE328" s="184">
        <f>IF(N328="základní",J328,0)</f>
        <v>0</v>
      </c>
      <c r="BF328" s="184">
        <f>IF(N328="snížená",J328,0)</f>
        <v>0</v>
      </c>
      <c r="BG328" s="184">
        <f>IF(N328="zákl. přenesená",J328,0)</f>
        <v>0</v>
      </c>
      <c r="BH328" s="184">
        <f>IF(N328="sníž. přenesená",J328,0)</f>
        <v>0</v>
      </c>
      <c r="BI328" s="184">
        <f>IF(N328="nulová",J328,0)</f>
        <v>0</v>
      </c>
      <c r="BJ328" s="16" t="s">
        <v>82</v>
      </c>
      <c r="BK328" s="184">
        <f>ROUND(I328*H328,2)</f>
        <v>0</v>
      </c>
      <c r="BL328" s="16" t="s">
        <v>556</v>
      </c>
      <c r="BM328" s="16" t="s">
        <v>1550</v>
      </c>
    </row>
    <row r="329" spans="2:65" s="1" customFormat="1" ht="58.5">
      <c r="B329" s="33"/>
      <c r="C329" s="34"/>
      <c r="D329" s="185" t="s">
        <v>162</v>
      </c>
      <c r="E329" s="34"/>
      <c r="F329" s="186" t="s">
        <v>2669</v>
      </c>
      <c r="G329" s="34"/>
      <c r="H329" s="34"/>
      <c r="I329" s="102"/>
      <c r="J329" s="34"/>
      <c r="K329" s="34"/>
      <c r="L329" s="37"/>
      <c r="M329" s="187"/>
      <c r="N329" s="59"/>
      <c r="O329" s="59"/>
      <c r="P329" s="59"/>
      <c r="Q329" s="59"/>
      <c r="R329" s="59"/>
      <c r="S329" s="59"/>
      <c r="T329" s="60"/>
      <c r="AT329" s="16" t="s">
        <v>162</v>
      </c>
      <c r="AU329" s="16" t="s">
        <v>82</v>
      </c>
    </row>
    <row r="330" spans="2:65" s="1" customFormat="1" ht="16.5" customHeight="1">
      <c r="B330" s="33"/>
      <c r="C330" s="173" t="s">
        <v>891</v>
      </c>
      <c r="D330" s="173" t="s">
        <v>151</v>
      </c>
      <c r="E330" s="174" t="s">
        <v>2670</v>
      </c>
      <c r="F330" s="175" t="s">
        <v>2671</v>
      </c>
      <c r="G330" s="176" t="s">
        <v>1872</v>
      </c>
      <c r="H330" s="177">
        <v>1</v>
      </c>
      <c r="I330" s="178"/>
      <c r="J330" s="179">
        <f>ROUND(I330*H330,2)</f>
        <v>0</v>
      </c>
      <c r="K330" s="175" t="s">
        <v>19</v>
      </c>
      <c r="L330" s="37"/>
      <c r="M330" s="180" t="s">
        <v>19</v>
      </c>
      <c r="N330" s="181" t="s">
        <v>45</v>
      </c>
      <c r="O330" s="59"/>
      <c r="P330" s="182">
        <f>O330*H330</f>
        <v>0</v>
      </c>
      <c r="Q330" s="182">
        <v>0</v>
      </c>
      <c r="R330" s="182">
        <f>Q330*H330</f>
        <v>0</v>
      </c>
      <c r="S330" s="182">
        <v>0</v>
      </c>
      <c r="T330" s="183">
        <f>S330*H330</f>
        <v>0</v>
      </c>
      <c r="AR330" s="16" t="s">
        <v>556</v>
      </c>
      <c r="AT330" s="16" t="s">
        <v>151</v>
      </c>
      <c r="AU330" s="16" t="s">
        <v>82</v>
      </c>
      <c r="AY330" s="16" t="s">
        <v>148</v>
      </c>
      <c r="BE330" s="184">
        <f>IF(N330="základní",J330,0)</f>
        <v>0</v>
      </c>
      <c r="BF330" s="184">
        <f>IF(N330="snížená",J330,0)</f>
        <v>0</v>
      </c>
      <c r="BG330" s="184">
        <f>IF(N330="zákl. přenesená",J330,0)</f>
        <v>0</v>
      </c>
      <c r="BH330" s="184">
        <f>IF(N330="sníž. přenesená",J330,0)</f>
        <v>0</v>
      </c>
      <c r="BI330" s="184">
        <f>IF(N330="nulová",J330,0)</f>
        <v>0</v>
      </c>
      <c r="BJ330" s="16" t="s">
        <v>82</v>
      </c>
      <c r="BK330" s="184">
        <f>ROUND(I330*H330,2)</f>
        <v>0</v>
      </c>
      <c r="BL330" s="16" t="s">
        <v>556</v>
      </c>
      <c r="BM330" s="16" t="s">
        <v>1560</v>
      </c>
    </row>
    <row r="331" spans="2:65" s="1" customFormat="1" ht="58.5">
      <c r="B331" s="33"/>
      <c r="C331" s="34"/>
      <c r="D331" s="185" t="s">
        <v>162</v>
      </c>
      <c r="E331" s="34"/>
      <c r="F331" s="186" t="s">
        <v>2672</v>
      </c>
      <c r="G331" s="34"/>
      <c r="H331" s="34"/>
      <c r="I331" s="102"/>
      <c r="J331" s="34"/>
      <c r="K331" s="34"/>
      <c r="L331" s="37"/>
      <c r="M331" s="187"/>
      <c r="N331" s="59"/>
      <c r="O331" s="59"/>
      <c r="P331" s="59"/>
      <c r="Q331" s="59"/>
      <c r="R331" s="59"/>
      <c r="S331" s="59"/>
      <c r="T331" s="60"/>
      <c r="AT331" s="16" t="s">
        <v>162</v>
      </c>
      <c r="AU331" s="16" t="s">
        <v>82</v>
      </c>
    </row>
    <row r="332" spans="2:65" s="1" customFormat="1" ht="16.5" customHeight="1">
      <c r="B332" s="33"/>
      <c r="C332" s="173" t="s">
        <v>900</v>
      </c>
      <c r="D332" s="173" t="s">
        <v>151</v>
      </c>
      <c r="E332" s="174" t="s">
        <v>2673</v>
      </c>
      <c r="F332" s="175" t="s">
        <v>2674</v>
      </c>
      <c r="G332" s="176" t="s">
        <v>1872</v>
      </c>
      <c r="H332" s="177">
        <v>9</v>
      </c>
      <c r="I332" s="178"/>
      <c r="J332" s="179">
        <f>ROUND(I332*H332,2)</f>
        <v>0</v>
      </c>
      <c r="K332" s="175" t="s">
        <v>19</v>
      </c>
      <c r="L332" s="37"/>
      <c r="M332" s="180" t="s">
        <v>19</v>
      </c>
      <c r="N332" s="181" t="s">
        <v>45</v>
      </c>
      <c r="O332" s="59"/>
      <c r="P332" s="182">
        <f>O332*H332</f>
        <v>0</v>
      </c>
      <c r="Q332" s="182">
        <v>0</v>
      </c>
      <c r="R332" s="182">
        <f>Q332*H332</f>
        <v>0</v>
      </c>
      <c r="S332" s="182">
        <v>0</v>
      </c>
      <c r="T332" s="183">
        <f>S332*H332</f>
        <v>0</v>
      </c>
      <c r="AR332" s="16" t="s">
        <v>556</v>
      </c>
      <c r="AT332" s="16" t="s">
        <v>151</v>
      </c>
      <c r="AU332" s="16" t="s">
        <v>82</v>
      </c>
      <c r="AY332" s="16" t="s">
        <v>148</v>
      </c>
      <c r="BE332" s="184">
        <f>IF(N332="základní",J332,0)</f>
        <v>0</v>
      </c>
      <c r="BF332" s="184">
        <f>IF(N332="snížená",J332,0)</f>
        <v>0</v>
      </c>
      <c r="BG332" s="184">
        <f>IF(N332="zákl. přenesená",J332,0)</f>
        <v>0</v>
      </c>
      <c r="BH332" s="184">
        <f>IF(N332="sníž. přenesená",J332,0)</f>
        <v>0</v>
      </c>
      <c r="BI332" s="184">
        <f>IF(N332="nulová",J332,0)</f>
        <v>0</v>
      </c>
      <c r="BJ332" s="16" t="s">
        <v>82</v>
      </c>
      <c r="BK332" s="184">
        <f>ROUND(I332*H332,2)</f>
        <v>0</v>
      </c>
      <c r="BL332" s="16" t="s">
        <v>556</v>
      </c>
      <c r="BM332" s="16" t="s">
        <v>1572</v>
      </c>
    </row>
    <row r="333" spans="2:65" s="1" customFormat="1" ht="39">
      <c r="B333" s="33"/>
      <c r="C333" s="34"/>
      <c r="D333" s="185" t="s">
        <v>162</v>
      </c>
      <c r="E333" s="34"/>
      <c r="F333" s="186" t="s">
        <v>2675</v>
      </c>
      <c r="G333" s="34"/>
      <c r="H333" s="34"/>
      <c r="I333" s="102"/>
      <c r="J333" s="34"/>
      <c r="K333" s="34"/>
      <c r="L333" s="37"/>
      <c r="M333" s="187"/>
      <c r="N333" s="59"/>
      <c r="O333" s="59"/>
      <c r="P333" s="59"/>
      <c r="Q333" s="59"/>
      <c r="R333" s="59"/>
      <c r="S333" s="59"/>
      <c r="T333" s="60"/>
      <c r="AT333" s="16" t="s">
        <v>162</v>
      </c>
      <c r="AU333" s="16" t="s">
        <v>82</v>
      </c>
    </row>
    <row r="334" spans="2:65" s="10" customFormat="1" ht="25.9" customHeight="1">
      <c r="B334" s="157"/>
      <c r="C334" s="158"/>
      <c r="D334" s="159" t="s">
        <v>73</v>
      </c>
      <c r="E334" s="160" t="s">
        <v>2335</v>
      </c>
      <c r="F334" s="160" t="s">
        <v>2676</v>
      </c>
      <c r="G334" s="158"/>
      <c r="H334" s="158"/>
      <c r="I334" s="161"/>
      <c r="J334" s="162">
        <f>BK334</f>
        <v>0</v>
      </c>
      <c r="K334" s="158"/>
      <c r="L334" s="163"/>
      <c r="M334" s="164"/>
      <c r="N334" s="165"/>
      <c r="O334" s="165"/>
      <c r="P334" s="166">
        <f>P335+P349+P359+P361</f>
        <v>0</v>
      </c>
      <c r="Q334" s="165"/>
      <c r="R334" s="166">
        <f>R335+R349+R359+R361</f>
        <v>0</v>
      </c>
      <c r="S334" s="165"/>
      <c r="T334" s="167">
        <f>T335+T349+T359+T361</f>
        <v>0</v>
      </c>
      <c r="AR334" s="168" t="s">
        <v>149</v>
      </c>
      <c r="AT334" s="169" t="s">
        <v>73</v>
      </c>
      <c r="AU334" s="169" t="s">
        <v>74</v>
      </c>
      <c r="AY334" s="168" t="s">
        <v>148</v>
      </c>
      <c r="BK334" s="170">
        <f>BK335+BK349+BK359+BK361</f>
        <v>0</v>
      </c>
    </row>
    <row r="335" spans="2:65" s="10" customFormat="1" ht="22.9" customHeight="1">
      <c r="B335" s="157"/>
      <c r="C335" s="158"/>
      <c r="D335" s="159" t="s">
        <v>73</v>
      </c>
      <c r="E335" s="171" t="s">
        <v>2677</v>
      </c>
      <c r="F335" s="171" t="s">
        <v>2678</v>
      </c>
      <c r="G335" s="158"/>
      <c r="H335" s="158"/>
      <c r="I335" s="161"/>
      <c r="J335" s="172">
        <f>BK335</f>
        <v>0</v>
      </c>
      <c r="K335" s="158"/>
      <c r="L335" s="163"/>
      <c r="M335" s="164"/>
      <c r="N335" s="165"/>
      <c r="O335" s="165"/>
      <c r="P335" s="166">
        <f>SUM(P336:P348)</f>
        <v>0</v>
      </c>
      <c r="Q335" s="165"/>
      <c r="R335" s="166">
        <f>SUM(R336:R348)</f>
        <v>0</v>
      </c>
      <c r="S335" s="165"/>
      <c r="T335" s="167">
        <f>SUM(T336:T348)</f>
        <v>0</v>
      </c>
      <c r="AR335" s="168" t="s">
        <v>149</v>
      </c>
      <c r="AT335" s="169" t="s">
        <v>73</v>
      </c>
      <c r="AU335" s="169" t="s">
        <v>82</v>
      </c>
      <c r="AY335" s="168" t="s">
        <v>148</v>
      </c>
      <c r="BK335" s="170">
        <f>SUM(BK336:BK348)</f>
        <v>0</v>
      </c>
    </row>
    <row r="336" spans="2:65" s="1" customFormat="1" ht="16.5" customHeight="1">
      <c r="B336" s="33"/>
      <c r="C336" s="173" t="s">
        <v>904</v>
      </c>
      <c r="D336" s="173" t="s">
        <v>151</v>
      </c>
      <c r="E336" s="174" t="s">
        <v>2679</v>
      </c>
      <c r="F336" s="175" t="s">
        <v>2680</v>
      </c>
      <c r="G336" s="176" t="s">
        <v>202</v>
      </c>
      <c r="H336" s="177">
        <v>700</v>
      </c>
      <c r="I336" s="178"/>
      <c r="J336" s="179">
        <f t="shared" ref="J336:J348" si="0">ROUND(I336*H336,2)</f>
        <v>0</v>
      </c>
      <c r="K336" s="175" t="s">
        <v>19</v>
      </c>
      <c r="L336" s="37"/>
      <c r="M336" s="180" t="s">
        <v>19</v>
      </c>
      <c r="N336" s="181" t="s">
        <v>45</v>
      </c>
      <c r="O336" s="59"/>
      <c r="P336" s="182">
        <f t="shared" ref="P336:P348" si="1">O336*H336</f>
        <v>0</v>
      </c>
      <c r="Q336" s="182">
        <v>0</v>
      </c>
      <c r="R336" s="182">
        <f t="shared" ref="R336:R348" si="2">Q336*H336</f>
        <v>0</v>
      </c>
      <c r="S336" s="182">
        <v>0</v>
      </c>
      <c r="T336" s="183">
        <f t="shared" ref="T336:T348" si="3">S336*H336</f>
        <v>0</v>
      </c>
      <c r="AR336" s="16" t="s">
        <v>556</v>
      </c>
      <c r="AT336" s="16" t="s">
        <v>151</v>
      </c>
      <c r="AU336" s="16" t="s">
        <v>84</v>
      </c>
      <c r="AY336" s="16" t="s">
        <v>148</v>
      </c>
      <c r="BE336" s="184">
        <f t="shared" ref="BE336:BE348" si="4">IF(N336="základní",J336,0)</f>
        <v>0</v>
      </c>
      <c r="BF336" s="184">
        <f t="shared" ref="BF336:BF348" si="5">IF(N336="snížená",J336,0)</f>
        <v>0</v>
      </c>
      <c r="BG336" s="184">
        <f t="shared" ref="BG336:BG348" si="6">IF(N336="zákl. přenesená",J336,0)</f>
        <v>0</v>
      </c>
      <c r="BH336" s="184">
        <f t="shared" ref="BH336:BH348" si="7">IF(N336="sníž. přenesená",J336,0)</f>
        <v>0</v>
      </c>
      <c r="BI336" s="184">
        <f t="shared" ref="BI336:BI348" si="8">IF(N336="nulová",J336,0)</f>
        <v>0</v>
      </c>
      <c r="BJ336" s="16" t="s">
        <v>82</v>
      </c>
      <c r="BK336" s="184">
        <f t="shared" ref="BK336:BK348" si="9">ROUND(I336*H336,2)</f>
        <v>0</v>
      </c>
      <c r="BL336" s="16" t="s">
        <v>556</v>
      </c>
      <c r="BM336" s="16" t="s">
        <v>1580</v>
      </c>
    </row>
    <row r="337" spans="2:65" s="1" customFormat="1" ht="16.5" customHeight="1">
      <c r="B337" s="33"/>
      <c r="C337" s="173" t="s">
        <v>908</v>
      </c>
      <c r="D337" s="173" t="s">
        <v>151</v>
      </c>
      <c r="E337" s="174" t="s">
        <v>2681</v>
      </c>
      <c r="F337" s="175" t="s">
        <v>2682</v>
      </c>
      <c r="G337" s="176" t="s">
        <v>202</v>
      </c>
      <c r="H337" s="177">
        <v>2220</v>
      </c>
      <c r="I337" s="178"/>
      <c r="J337" s="179">
        <f t="shared" si="0"/>
        <v>0</v>
      </c>
      <c r="K337" s="175" t="s">
        <v>19</v>
      </c>
      <c r="L337" s="37"/>
      <c r="M337" s="180" t="s">
        <v>19</v>
      </c>
      <c r="N337" s="181" t="s">
        <v>45</v>
      </c>
      <c r="O337" s="59"/>
      <c r="P337" s="182">
        <f t="shared" si="1"/>
        <v>0</v>
      </c>
      <c r="Q337" s="182">
        <v>0</v>
      </c>
      <c r="R337" s="182">
        <f t="shared" si="2"/>
        <v>0</v>
      </c>
      <c r="S337" s="182">
        <v>0</v>
      </c>
      <c r="T337" s="183">
        <f t="shared" si="3"/>
        <v>0</v>
      </c>
      <c r="AR337" s="16" t="s">
        <v>556</v>
      </c>
      <c r="AT337" s="16" t="s">
        <v>151</v>
      </c>
      <c r="AU337" s="16" t="s">
        <v>84</v>
      </c>
      <c r="AY337" s="16" t="s">
        <v>148</v>
      </c>
      <c r="BE337" s="184">
        <f t="shared" si="4"/>
        <v>0</v>
      </c>
      <c r="BF337" s="184">
        <f t="shared" si="5"/>
        <v>0</v>
      </c>
      <c r="BG337" s="184">
        <f t="shared" si="6"/>
        <v>0</v>
      </c>
      <c r="BH337" s="184">
        <f t="shared" si="7"/>
        <v>0</v>
      </c>
      <c r="BI337" s="184">
        <f t="shared" si="8"/>
        <v>0</v>
      </c>
      <c r="BJ337" s="16" t="s">
        <v>82</v>
      </c>
      <c r="BK337" s="184">
        <f t="shared" si="9"/>
        <v>0</v>
      </c>
      <c r="BL337" s="16" t="s">
        <v>556</v>
      </c>
      <c r="BM337" s="16" t="s">
        <v>1591</v>
      </c>
    </row>
    <row r="338" spans="2:65" s="1" customFormat="1" ht="16.5" customHeight="1">
      <c r="B338" s="33"/>
      <c r="C338" s="173" t="s">
        <v>912</v>
      </c>
      <c r="D338" s="173" t="s">
        <v>151</v>
      </c>
      <c r="E338" s="174" t="s">
        <v>2683</v>
      </c>
      <c r="F338" s="175" t="s">
        <v>2684</v>
      </c>
      <c r="G338" s="176" t="s">
        <v>202</v>
      </c>
      <c r="H338" s="177">
        <v>320</v>
      </c>
      <c r="I338" s="178"/>
      <c r="J338" s="179">
        <f t="shared" si="0"/>
        <v>0</v>
      </c>
      <c r="K338" s="175" t="s">
        <v>19</v>
      </c>
      <c r="L338" s="37"/>
      <c r="M338" s="180" t="s">
        <v>19</v>
      </c>
      <c r="N338" s="181" t="s">
        <v>45</v>
      </c>
      <c r="O338" s="59"/>
      <c r="P338" s="182">
        <f t="shared" si="1"/>
        <v>0</v>
      </c>
      <c r="Q338" s="182">
        <v>0</v>
      </c>
      <c r="R338" s="182">
        <f t="shared" si="2"/>
        <v>0</v>
      </c>
      <c r="S338" s="182">
        <v>0</v>
      </c>
      <c r="T338" s="183">
        <f t="shared" si="3"/>
        <v>0</v>
      </c>
      <c r="AR338" s="16" t="s">
        <v>556</v>
      </c>
      <c r="AT338" s="16" t="s">
        <v>151</v>
      </c>
      <c r="AU338" s="16" t="s">
        <v>84</v>
      </c>
      <c r="AY338" s="16" t="s">
        <v>148</v>
      </c>
      <c r="BE338" s="184">
        <f t="shared" si="4"/>
        <v>0</v>
      </c>
      <c r="BF338" s="184">
        <f t="shared" si="5"/>
        <v>0</v>
      </c>
      <c r="BG338" s="184">
        <f t="shared" si="6"/>
        <v>0</v>
      </c>
      <c r="BH338" s="184">
        <f t="shared" si="7"/>
        <v>0</v>
      </c>
      <c r="BI338" s="184">
        <f t="shared" si="8"/>
        <v>0</v>
      </c>
      <c r="BJ338" s="16" t="s">
        <v>82</v>
      </c>
      <c r="BK338" s="184">
        <f t="shared" si="9"/>
        <v>0</v>
      </c>
      <c r="BL338" s="16" t="s">
        <v>556</v>
      </c>
      <c r="BM338" s="16" t="s">
        <v>1602</v>
      </c>
    </row>
    <row r="339" spans="2:65" s="1" customFormat="1" ht="16.5" customHeight="1">
      <c r="B339" s="33"/>
      <c r="C339" s="173" t="s">
        <v>919</v>
      </c>
      <c r="D339" s="173" t="s">
        <v>151</v>
      </c>
      <c r="E339" s="174" t="s">
        <v>2685</v>
      </c>
      <c r="F339" s="175" t="s">
        <v>2686</v>
      </c>
      <c r="G339" s="176" t="s">
        <v>202</v>
      </c>
      <c r="H339" s="177">
        <v>680</v>
      </c>
      <c r="I339" s="178"/>
      <c r="J339" s="179">
        <f t="shared" si="0"/>
        <v>0</v>
      </c>
      <c r="K339" s="175" t="s">
        <v>19</v>
      </c>
      <c r="L339" s="37"/>
      <c r="M339" s="180" t="s">
        <v>19</v>
      </c>
      <c r="N339" s="181" t="s">
        <v>45</v>
      </c>
      <c r="O339" s="59"/>
      <c r="P339" s="182">
        <f t="shared" si="1"/>
        <v>0</v>
      </c>
      <c r="Q339" s="182">
        <v>0</v>
      </c>
      <c r="R339" s="182">
        <f t="shared" si="2"/>
        <v>0</v>
      </c>
      <c r="S339" s="182">
        <v>0</v>
      </c>
      <c r="T339" s="183">
        <f t="shared" si="3"/>
        <v>0</v>
      </c>
      <c r="AR339" s="16" t="s">
        <v>556</v>
      </c>
      <c r="AT339" s="16" t="s">
        <v>151</v>
      </c>
      <c r="AU339" s="16" t="s">
        <v>84</v>
      </c>
      <c r="AY339" s="16" t="s">
        <v>148</v>
      </c>
      <c r="BE339" s="184">
        <f t="shared" si="4"/>
        <v>0</v>
      </c>
      <c r="BF339" s="184">
        <f t="shared" si="5"/>
        <v>0</v>
      </c>
      <c r="BG339" s="184">
        <f t="shared" si="6"/>
        <v>0</v>
      </c>
      <c r="BH339" s="184">
        <f t="shared" si="7"/>
        <v>0</v>
      </c>
      <c r="BI339" s="184">
        <f t="shared" si="8"/>
        <v>0</v>
      </c>
      <c r="BJ339" s="16" t="s">
        <v>82</v>
      </c>
      <c r="BK339" s="184">
        <f t="shared" si="9"/>
        <v>0</v>
      </c>
      <c r="BL339" s="16" t="s">
        <v>556</v>
      </c>
      <c r="BM339" s="16" t="s">
        <v>1614</v>
      </c>
    </row>
    <row r="340" spans="2:65" s="1" customFormat="1" ht="16.5" customHeight="1">
      <c r="B340" s="33"/>
      <c r="C340" s="173" t="s">
        <v>925</v>
      </c>
      <c r="D340" s="173" t="s">
        <v>151</v>
      </c>
      <c r="E340" s="174" t="s">
        <v>2687</v>
      </c>
      <c r="F340" s="175" t="s">
        <v>2688</v>
      </c>
      <c r="G340" s="176" t="s">
        <v>202</v>
      </c>
      <c r="H340" s="177">
        <v>50</v>
      </c>
      <c r="I340" s="178"/>
      <c r="J340" s="179">
        <f t="shared" si="0"/>
        <v>0</v>
      </c>
      <c r="K340" s="175" t="s">
        <v>19</v>
      </c>
      <c r="L340" s="37"/>
      <c r="M340" s="180" t="s">
        <v>19</v>
      </c>
      <c r="N340" s="181" t="s">
        <v>45</v>
      </c>
      <c r="O340" s="59"/>
      <c r="P340" s="182">
        <f t="shared" si="1"/>
        <v>0</v>
      </c>
      <c r="Q340" s="182">
        <v>0</v>
      </c>
      <c r="R340" s="182">
        <f t="shared" si="2"/>
        <v>0</v>
      </c>
      <c r="S340" s="182">
        <v>0</v>
      </c>
      <c r="T340" s="183">
        <f t="shared" si="3"/>
        <v>0</v>
      </c>
      <c r="AR340" s="16" t="s">
        <v>556</v>
      </c>
      <c r="AT340" s="16" t="s">
        <v>151</v>
      </c>
      <c r="AU340" s="16" t="s">
        <v>84</v>
      </c>
      <c r="AY340" s="16" t="s">
        <v>148</v>
      </c>
      <c r="BE340" s="184">
        <f t="shared" si="4"/>
        <v>0</v>
      </c>
      <c r="BF340" s="184">
        <f t="shared" si="5"/>
        <v>0</v>
      </c>
      <c r="BG340" s="184">
        <f t="shared" si="6"/>
        <v>0</v>
      </c>
      <c r="BH340" s="184">
        <f t="shared" si="7"/>
        <v>0</v>
      </c>
      <c r="BI340" s="184">
        <f t="shared" si="8"/>
        <v>0</v>
      </c>
      <c r="BJ340" s="16" t="s">
        <v>82</v>
      </c>
      <c r="BK340" s="184">
        <f t="shared" si="9"/>
        <v>0</v>
      </c>
      <c r="BL340" s="16" t="s">
        <v>556</v>
      </c>
      <c r="BM340" s="16" t="s">
        <v>1627</v>
      </c>
    </row>
    <row r="341" spans="2:65" s="1" customFormat="1" ht="16.5" customHeight="1">
      <c r="B341" s="33"/>
      <c r="C341" s="173" t="s">
        <v>931</v>
      </c>
      <c r="D341" s="173" t="s">
        <v>151</v>
      </c>
      <c r="E341" s="174" t="s">
        <v>2689</v>
      </c>
      <c r="F341" s="175" t="s">
        <v>2690</v>
      </c>
      <c r="G341" s="176" t="s">
        <v>202</v>
      </c>
      <c r="H341" s="177">
        <v>150</v>
      </c>
      <c r="I341" s="178"/>
      <c r="J341" s="179">
        <f t="shared" si="0"/>
        <v>0</v>
      </c>
      <c r="K341" s="175" t="s">
        <v>19</v>
      </c>
      <c r="L341" s="37"/>
      <c r="M341" s="180" t="s">
        <v>19</v>
      </c>
      <c r="N341" s="181" t="s">
        <v>45</v>
      </c>
      <c r="O341" s="59"/>
      <c r="P341" s="182">
        <f t="shared" si="1"/>
        <v>0</v>
      </c>
      <c r="Q341" s="182">
        <v>0</v>
      </c>
      <c r="R341" s="182">
        <f t="shared" si="2"/>
        <v>0</v>
      </c>
      <c r="S341" s="182">
        <v>0</v>
      </c>
      <c r="T341" s="183">
        <f t="shared" si="3"/>
        <v>0</v>
      </c>
      <c r="AR341" s="16" t="s">
        <v>556</v>
      </c>
      <c r="AT341" s="16" t="s">
        <v>151</v>
      </c>
      <c r="AU341" s="16" t="s">
        <v>84</v>
      </c>
      <c r="AY341" s="16" t="s">
        <v>148</v>
      </c>
      <c r="BE341" s="184">
        <f t="shared" si="4"/>
        <v>0</v>
      </c>
      <c r="BF341" s="184">
        <f t="shared" si="5"/>
        <v>0</v>
      </c>
      <c r="BG341" s="184">
        <f t="shared" si="6"/>
        <v>0</v>
      </c>
      <c r="BH341" s="184">
        <f t="shared" si="7"/>
        <v>0</v>
      </c>
      <c r="BI341" s="184">
        <f t="shared" si="8"/>
        <v>0</v>
      </c>
      <c r="BJ341" s="16" t="s">
        <v>82</v>
      </c>
      <c r="BK341" s="184">
        <f t="shared" si="9"/>
        <v>0</v>
      </c>
      <c r="BL341" s="16" t="s">
        <v>556</v>
      </c>
      <c r="BM341" s="16" t="s">
        <v>1635</v>
      </c>
    </row>
    <row r="342" spans="2:65" s="1" customFormat="1" ht="16.5" customHeight="1">
      <c r="B342" s="33"/>
      <c r="C342" s="173" t="s">
        <v>939</v>
      </c>
      <c r="D342" s="173" t="s">
        <v>151</v>
      </c>
      <c r="E342" s="174" t="s">
        <v>2691</v>
      </c>
      <c r="F342" s="175" t="s">
        <v>2692</v>
      </c>
      <c r="G342" s="176" t="s">
        <v>202</v>
      </c>
      <c r="H342" s="177">
        <v>200</v>
      </c>
      <c r="I342" s="178"/>
      <c r="J342" s="179">
        <f t="shared" si="0"/>
        <v>0</v>
      </c>
      <c r="K342" s="175" t="s">
        <v>19</v>
      </c>
      <c r="L342" s="37"/>
      <c r="M342" s="180" t="s">
        <v>19</v>
      </c>
      <c r="N342" s="181" t="s">
        <v>45</v>
      </c>
      <c r="O342" s="59"/>
      <c r="P342" s="182">
        <f t="shared" si="1"/>
        <v>0</v>
      </c>
      <c r="Q342" s="182">
        <v>0</v>
      </c>
      <c r="R342" s="182">
        <f t="shared" si="2"/>
        <v>0</v>
      </c>
      <c r="S342" s="182">
        <v>0</v>
      </c>
      <c r="T342" s="183">
        <f t="shared" si="3"/>
        <v>0</v>
      </c>
      <c r="AR342" s="16" t="s">
        <v>556</v>
      </c>
      <c r="AT342" s="16" t="s">
        <v>151</v>
      </c>
      <c r="AU342" s="16" t="s">
        <v>84</v>
      </c>
      <c r="AY342" s="16" t="s">
        <v>148</v>
      </c>
      <c r="BE342" s="184">
        <f t="shared" si="4"/>
        <v>0</v>
      </c>
      <c r="BF342" s="184">
        <f t="shared" si="5"/>
        <v>0</v>
      </c>
      <c r="BG342" s="184">
        <f t="shared" si="6"/>
        <v>0</v>
      </c>
      <c r="BH342" s="184">
        <f t="shared" si="7"/>
        <v>0</v>
      </c>
      <c r="BI342" s="184">
        <f t="shared" si="8"/>
        <v>0</v>
      </c>
      <c r="BJ342" s="16" t="s">
        <v>82</v>
      </c>
      <c r="BK342" s="184">
        <f t="shared" si="9"/>
        <v>0</v>
      </c>
      <c r="BL342" s="16" t="s">
        <v>556</v>
      </c>
      <c r="BM342" s="16" t="s">
        <v>1642</v>
      </c>
    </row>
    <row r="343" spans="2:65" s="1" customFormat="1" ht="16.5" customHeight="1">
      <c r="B343" s="33"/>
      <c r="C343" s="173" t="s">
        <v>944</v>
      </c>
      <c r="D343" s="173" t="s">
        <v>151</v>
      </c>
      <c r="E343" s="174" t="s">
        <v>2693</v>
      </c>
      <c r="F343" s="175" t="s">
        <v>2694</v>
      </c>
      <c r="G343" s="176" t="s">
        <v>202</v>
      </c>
      <c r="H343" s="177">
        <v>85</v>
      </c>
      <c r="I343" s="178"/>
      <c r="J343" s="179">
        <f t="shared" si="0"/>
        <v>0</v>
      </c>
      <c r="K343" s="175" t="s">
        <v>19</v>
      </c>
      <c r="L343" s="37"/>
      <c r="M343" s="180" t="s">
        <v>19</v>
      </c>
      <c r="N343" s="181" t="s">
        <v>45</v>
      </c>
      <c r="O343" s="59"/>
      <c r="P343" s="182">
        <f t="shared" si="1"/>
        <v>0</v>
      </c>
      <c r="Q343" s="182">
        <v>0</v>
      </c>
      <c r="R343" s="182">
        <f t="shared" si="2"/>
        <v>0</v>
      </c>
      <c r="S343" s="182">
        <v>0</v>
      </c>
      <c r="T343" s="183">
        <f t="shared" si="3"/>
        <v>0</v>
      </c>
      <c r="AR343" s="16" t="s">
        <v>556</v>
      </c>
      <c r="AT343" s="16" t="s">
        <v>151</v>
      </c>
      <c r="AU343" s="16" t="s">
        <v>84</v>
      </c>
      <c r="AY343" s="16" t="s">
        <v>148</v>
      </c>
      <c r="BE343" s="184">
        <f t="shared" si="4"/>
        <v>0</v>
      </c>
      <c r="BF343" s="184">
        <f t="shared" si="5"/>
        <v>0</v>
      </c>
      <c r="BG343" s="184">
        <f t="shared" si="6"/>
        <v>0</v>
      </c>
      <c r="BH343" s="184">
        <f t="shared" si="7"/>
        <v>0</v>
      </c>
      <c r="BI343" s="184">
        <f t="shared" si="8"/>
        <v>0</v>
      </c>
      <c r="BJ343" s="16" t="s">
        <v>82</v>
      </c>
      <c r="BK343" s="184">
        <f t="shared" si="9"/>
        <v>0</v>
      </c>
      <c r="BL343" s="16" t="s">
        <v>556</v>
      </c>
      <c r="BM343" s="16" t="s">
        <v>1653</v>
      </c>
    </row>
    <row r="344" spans="2:65" s="1" customFormat="1" ht="16.5" customHeight="1">
      <c r="B344" s="33"/>
      <c r="C344" s="173" t="s">
        <v>950</v>
      </c>
      <c r="D344" s="173" t="s">
        <v>151</v>
      </c>
      <c r="E344" s="174" t="s">
        <v>2695</v>
      </c>
      <c r="F344" s="175" t="s">
        <v>2696</v>
      </c>
      <c r="G344" s="176" t="s">
        <v>202</v>
      </c>
      <c r="H344" s="177">
        <v>40</v>
      </c>
      <c r="I344" s="178"/>
      <c r="J344" s="179">
        <f t="shared" si="0"/>
        <v>0</v>
      </c>
      <c r="K344" s="175" t="s">
        <v>19</v>
      </c>
      <c r="L344" s="37"/>
      <c r="M344" s="180" t="s">
        <v>19</v>
      </c>
      <c r="N344" s="181" t="s">
        <v>45</v>
      </c>
      <c r="O344" s="59"/>
      <c r="P344" s="182">
        <f t="shared" si="1"/>
        <v>0</v>
      </c>
      <c r="Q344" s="182">
        <v>0</v>
      </c>
      <c r="R344" s="182">
        <f t="shared" si="2"/>
        <v>0</v>
      </c>
      <c r="S344" s="182">
        <v>0</v>
      </c>
      <c r="T344" s="183">
        <f t="shared" si="3"/>
        <v>0</v>
      </c>
      <c r="AR344" s="16" t="s">
        <v>556</v>
      </c>
      <c r="AT344" s="16" t="s">
        <v>151</v>
      </c>
      <c r="AU344" s="16" t="s">
        <v>84</v>
      </c>
      <c r="AY344" s="16" t="s">
        <v>148</v>
      </c>
      <c r="BE344" s="184">
        <f t="shared" si="4"/>
        <v>0</v>
      </c>
      <c r="BF344" s="184">
        <f t="shared" si="5"/>
        <v>0</v>
      </c>
      <c r="BG344" s="184">
        <f t="shared" si="6"/>
        <v>0</v>
      </c>
      <c r="BH344" s="184">
        <f t="shared" si="7"/>
        <v>0</v>
      </c>
      <c r="BI344" s="184">
        <f t="shared" si="8"/>
        <v>0</v>
      </c>
      <c r="BJ344" s="16" t="s">
        <v>82</v>
      </c>
      <c r="BK344" s="184">
        <f t="shared" si="9"/>
        <v>0</v>
      </c>
      <c r="BL344" s="16" t="s">
        <v>556</v>
      </c>
      <c r="BM344" s="16" t="s">
        <v>1661</v>
      </c>
    </row>
    <row r="345" spans="2:65" s="1" customFormat="1" ht="16.5" customHeight="1">
      <c r="B345" s="33"/>
      <c r="C345" s="173" t="s">
        <v>955</v>
      </c>
      <c r="D345" s="173" t="s">
        <v>151</v>
      </c>
      <c r="E345" s="174" t="s">
        <v>2697</v>
      </c>
      <c r="F345" s="175" t="s">
        <v>2698</v>
      </c>
      <c r="G345" s="176" t="s">
        <v>202</v>
      </c>
      <c r="H345" s="177">
        <v>40</v>
      </c>
      <c r="I345" s="178"/>
      <c r="J345" s="179">
        <f t="shared" si="0"/>
        <v>0</v>
      </c>
      <c r="K345" s="175" t="s">
        <v>19</v>
      </c>
      <c r="L345" s="37"/>
      <c r="M345" s="180" t="s">
        <v>19</v>
      </c>
      <c r="N345" s="181" t="s">
        <v>45</v>
      </c>
      <c r="O345" s="59"/>
      <c r="P345" s="182">
        <f t="shared" si="1"/>
        <v>0</v>
      </c>
      <c r="Q345" s="182">
        <v>0</v>
      </c>
      <c r="R345" s="182">
        <f t="shared" si="2"/>
        <v>0</v>
      </c>
      <c r="S345" s="182">
        <v>0</v>
      </c>
      <c r="T345" s="183">
        <f t="shared" si="3"/>
        <v>0</v>
      </c>
      <c r="AR345" s="16" t="s">
        <v>556</v>
      </c>
      <c r="AT345" s="16" t="s">
        <v>151</v>
      </c>
      <c r="AU345" s="16" t="s">
        <v>84</v>
      </c>
      <c r="AY345" s="16" t="s">
        <v>148</v>
      </c>
      <c r="BE345" s="184">
        <f t="shared" si="4"/>
        <v>0</v>
      </c>
      <c r="BF345" s="184">
        <f t="shared" si="5"/>
        <v>0</v>
      </c>
      <c r="BG345" s="184">
        <f t="shared" si="6"/>
        <v>0</v>
      </c>
      <c r="BH345" s="184">
        <f t="shared" si="7"/>
        <v>0</v>
      </c>
      <c r="BI345" s="184">
        <f t="shared" si="8"/>
        <v>0</v>
      </c>
      <c r="BJ345" s="16" t="s">
        <v>82</v>
      </c>
      <c r="BK345" s="184">
        <f t="shared" si="9"/>
        <v>0</v>
      </c>
      <c r="BL345" s="16" t="s">
        <v>556</v>
      </c>
      <c r="BM345" s="16" t="s">
        <v>1695</v>
      </c>
    </row>
    <row r="346" spans="2:65" s="1" customFormat="1" ht="16.5" customHeight="1">
      <c r="B346" s="33"/>
      <c r="C346" s="173" t="s">
        <v>963</v>
      </c>
      <c r="D346" s="173" t="s">
        <v>151</v>
      </c>
      <c r="E346" s="174" t="s">
        <v>2699</v>
      </c>
      <c r="F346" s="175" t="s">
        <v>2700</v>
      </c>
      <c r="G346" s="176" t="s">
        <v>202</v>
      </c>
      <c r="H346" s="177">
        <v>350</v>
      </c>
      <c r="I346" s="178"/>
      <c r="J346" s="179">
        <f t="shared" si="0"/>
        <v>0</v>
      </c>
      <c r="K346" s="175" t="s">
        <v>19</v>
      </c>
      <c r="L346" s="37"/>
      <c r="M346" s="180" t="s">
        <v>19</v>
      </c>
      <c r="N346" s="181" t="s">
        <v>45</v>
      </c>
      <c r="O346" s="59"/>
      <c r="P346" s="182">
        <f t="shared" si="1"/>
        <v>0</v>
      </c>
      <c r="Q346" s="182">
        <v>0</v>
      </c>
      <c r="R346" s="182">
        <f t="shared" si="2"/>
        <v>0</v>
      </c>
      <c r="S346" s="182">
        <v>0</v>
      </c>
      <c r="T346" s="183">
        <f t="shared" si="3"/>
        <v>0</v>
      </c>
      <c r="AR346" s="16" t="s">
        <v>556</v>
      </c>
      <c r="AT346" s="16" t="s">
        <v>151</v>
      </c>
      <c r="AU346" s="16" t="s">
        <v>84</v>
      </c>
      <c r="AY346" s="16" t="s">
        <v>148</v>
      </c>
      <c r="BE346" s="184">
        <f t="shared" si="4"/>
        <v>0</v>
      </c>
      <c r="BF346" s="184">
        <f t="shared" si="5"/>
        <v>0</v>
      </c>
      <c r="BG346" s="184">
        <f t="shared" si="6"/>
        <v>0</v>
      </c>
      <c r="BH346" s="184">
        <f t="shared" si="7"/>
        <v>0</v>
      </c>
      <c r="BI346" s="184">
        <f t="shared" si="8"/>
        <v>0</v>
      </c>
      <c r="BJ346" s="16" t="s">
        <v>82</v>
      </c>
      <c r="BK346" s="184">
        <f t="shared" si="9"/>
        <v>0</v>
      </c>
      <c r="BL346" s="16" t="s">
        <v>556</v>
      </c>
      <c r="BM346" s="16" t="s">
        <v>1705</v>
      </c>
    </row>
    <row r="347" spans="2:65" s="1" customFormat="1" ht="16.5" customHeight="1">
      <c r="B347" s="33"/>
      <c r="C347" s="173" t="s">
        <v>969</v>
      </c>
      <c r="D347" s="173" t="s">
        <v>151</v>
      </c>
      <c r="E347" s="174" t="s">
        <v>2701</v>
      </c>
      <c r="F347" s="175" t="s">
        <v>2702</v>
      </c>
      <c r="G347" s="176" t="s">
        <v>202</v>
      </c>
      <c r="H347" s="177">
        <v>40</v>
      </c>
      <c r="I347" s="178"/>
      <c r="J347" s="179">
        <f t="shared" si="0"/>
        <v>0</v>
      </c>
      <c r="K347" s="175" t="s">
        <v>19</v>
      </c>
      <c r="L347" s="37"/>
      <c r="M347" s="180" t="s">
        <v>19</v>
      </c>
      <c r="N347" s="181" t="s">
        <v>45</v>
      </c>
      <c r="O347" s="59"/>
      <c r="P347" s="182">
        <f t="shared" si="1"/>
        <v>0</v>
      </c>
      <c r="Q347" s="182">
        <v>0</v>
      </c>
      <c r="R347" s="182">
        <f t="shared" si="2"/>
        <v>0</v>
      </c>
      <c r="S347" s="182">
        <v>0</v>
      </c>
      <c r="T347" s="183">
        <f t="shared" si="3"/>
        <v>0</v>
      </c>
      <c r="AR347" s="16" t="s">
        <v>556</v>
      </c>
      <c r="AT347" s="16" t="s">
        <v>151</v>
      </c>
      <c r="AU347" s="16" t="s">
        <v>84</v>
      </c>
      <c r="AY347" s="16" t="s">
        <v>148</v>
      </c>
      <c r="BE347" s="184">
        <f t="shared" si="4"/>
        <v>0</v>
      </c>
      <c r="BF347" s="184">
        <f t="shared" si="5"/>
        <v>0</v>
      </c>
      <c r="BG347" s="184">
        <f t="shared" si="6"/>
        <v>0</v>
      </c>
      <c r="BH347" s="184">
        <f t="shared" si="7"/>
        <v>0</v>
      </c>
      <c r="BI347" s="184">
        <f t="shared" si="8"/>
        <v>0</v>
      </c>
      <c r="BJ347" s="16" t="s">
        <v>82</v>
      </c>
      <c r="BK347" s="184">
        <f t="shared" si="9"/>
        <v>0</v>
      </c>
      <c r="BL347" s="16" t="s">
        <v>556</v>
      </c>
      <c r="BM347" s="16" t="s">
        <v>1721</v>
      </c>
    </row>
    <row r="348" spans="2:65" s="1" customFormat="1" ht="16.5" customHeight="1">
      <c r="B348" s="33"/>
      <c r="C348" s="173" t="s">
        <v>976</v>
      </c>
      <c r="D348" s="173" t="s">
        <v>151</v>
      </c>
      <c r="E348" s="174" t="s">
        <v>2703</v>
      </c>
      <c r="F348" s="175" t="s">
        <v>2704</v>
      </c>
      <c r="G348" s="176" t="s">
        <v>202</v>
      </c>
      <c r="H348" s="177">
        <v>125</v>
      </c>
      <c r="I348" s="178"/>
      <c r="J348" s="179">
        <f t="shared" si="0"/>
        <v>0</v>
      </c>
      <c r="K348" s="175" t="s">
        <v>19</v>
      </c>
      <c r="L348" s="37"/>
      <c r="M348" s="180" t="s">
        <v>19</v>
      </c>
      <c r="N348" s="181" t="s">
        <v>45</v>
      </c>
      <c r="O348" s="59"/>
      <c r="P348" s="182">
        <f t="shared" si="1"/>
        <v>0</v>
      </c>
      <c r="Q348" s="182">
        <v>0</v>
      </c>
      <c r="R348" s="182">
        <f t="shared" si="2"/>
        <v>0</v>
      </c>
      <c r="S348" s="182">
        <v>0</v>
      </c>
      <c r="T348" s="183">
        <f t="shared" si="3"/>
        <v>0</v>
      </c>
      <c r="AR348" s="16" t="s">
        <v>556</v>
      </c>
      <c r="AT348" s="16" t="s">
        <v>151</v>
      </c>
      <c r="AU348" s="16" t="s">
        <v>84</v>
      </c>
      <c r="AY348" s="16" t="s">
        <v>148</v>
      </c>
      <c r="BE348" s="184">
        <f t="shared" si="4"/>
        <v>0</v>
      </c>
      <c r="BF348" s="184">
        <f t="shared" si="5"/>
        <v>0</v>
      </c>
      <c r="BG348" s="184">
        <f t="shared" si="6"/>
        <v>0</v>
      </c>
      <c r="BH348" s="184">
        <f t="shared" si="7"/>
        <v>0</v>
      </c>
      <c r="BI348" s="184">
        <f t="shared" si="8"/>
        <v>0</v>
      </c>
      <c r="BJ348" s="16" t="s">
        <v>82</v>
      </c>
      <c r="BK348" s="184">
        <f t="shared" si="9"/>
        <v>0</v>
      </c>
      <c r="BL348" s="16" t="s">
        <v>556</v>
      </c>
      <c r="BM348" s="16" t="s">
        <v>1730</v>
      </c>
    </row>
    <row r="349" spans="2:65" s="10" customFormat="1" ht="22.9" customHeight="1">
      <c r="B349" s="157"/>
      <c r="C349" s="158"/>
      <c r="D349" s="159" t="s">
        <v>73</v>
      </c>
      <c r="E349" s="171" t="s">
        <v>2705</v>
      </c>
      <c r="F349" s="171" t="s">
        <v>2706</v>
      </c>
      <c r="G349" s="158"/>
      <c r="H349" s="158"/>
      <c r="I349" s="161"/>
      <c r="J349" s="172">
        <f>BK349</f>
        <v>0</v>
      </c>
      <c r="K349" s="158"/>
      <c r="L349" s="163"/>
      <c r="M349" s="164"/>
      <c r="N349" s="165"/>
      <c r="O349" s="165"/>
      <c r="P349" s="166">
        <f>SUM(P350:P358)</f>
        <v>0</v>
      </c>
      <c r="Q349" s="165"/>
      <c r="R349" s="166">
        <f>SUM(R350:R358)</f>
        <v>0</v>
      </c>
      <c r="S349" s="165"/>
      <c r="T349" s="167">
        <f>SUM(T350:T358)</f>
        <v>0</v>
      </c>
      <c r="AR349" s="168" t="s">
        <v>149</v>
      </c>
      <c r="AT349" s="169" t="s">
        <v>73</v>
      </c>
      <c r="AU349" s="169" t="s">
        <v>82</v>
      </c>
      <c r="AY349" s="168" t="s">
        <v>148</v>
      </c>
      <c r="BK349" s="170">
        <f>SUM(BK350:BK358)</f>
        <v>0</v>
      </c>
    </row>
    <row r="350" spans="2:65" s="1" customFormat="1" ht="16.5" customHeight="1">
      <c r="B350" s="33"/>
      <c r="C350" s="173" t="s">
        <v>987</v>
      </c>
      <c r="D350" s="173" t="s">
        <v>151</v>
      </c>
      <c r="E350" s="174" t="s">
        <v>2707</v>
      </c>
      <c r="F350" s="175" t="s">
        <v>2708</v>
      </c>
      <c r="G350" s="176" t="s">
        <v>202</v>
      </c>
      <c r="H350" s="177">
        <v>65</v>
      </c>
      <c r="I350" s="178"/>
      <c r="J350" s="179">
        <f t="shared" ref="J350:J358" si="10">ROUND(I350*H350,2)</f>
        <v>0</v>
      </c>
      <c r="K350" s="175" t="s">
        <v>19</v>
      </c>
      <c r="L350" s="37"/>
      <c r="M350" s="180" t="s">
        <v>19</v>
      </c>
      <c r="N350" s="181" t="s">
        <v>45</v>
      </c>
      <c r="O350" s="59"/>
      <c r="P350" s="182">
        <f t="shared" ref="P350:P358" si="11">O350*H350</f>
        <v>0</v>
      </c>
      <c r="Q350" s="182">
        <v>0</v>
      </c>
      <c r="R350" s="182">
        <f t="shared" ref="R350:R358" si="12">Q350*H350</f>
        <v>0</v>
      </c>
      <c r="S350" s="182">
        <v>0</v>
      </c>
      <c r="T350" s="183">
        <f t="shared" ref="T350:T358" si="13">S350*H350</f>
        <v>0</v>
      </c>
      <c r="AR350" s="16" t="s">
        <v>556</v>
      </c>
      <c r="AT350" s="16" t="s">
        <v>151</v>
      </c>
      <c r="AU350" s="16" t="s">
        <v>84</v>
      </c>
      <c r="AY350" s="16" t="s">
        <v>148</v>
      </c>
      <c r="BE350" s="184">
        <f t="shared" ref="BE350:BE358" si="14">IF(N350="základní",J350,0)</f>
        <v>0</v>
      </c>
      <c r="BF350" s="184">
        <f t="shared" ref="BF350:BF358" si="15">IF(N350="snížená",J350,0)</f>
        <v>0</v>
      </c>
      <c r="BG350" s="184">
        <f t="shared" ref="BG350:BG358" si="16">IF(N350="zákl. přenesená",J350,0)</f>
        <v>0</v>
      </c>
      <c r="BH350" s="184">
        <f t="shared" ref="BH350:BH358" si="17">IF(N350="sníž. přenesená",J350,0)</f>
        <v>0</v>
      </c>
      <c r="BI350" s="184">
        <f t="shared" ref="BI350:BI358" si="18">IF(N350="nulová",J350,0)</f>
        <v>0</v>
      </c>
      <c r="BJ350" s="16" t="s">
        <v>82</v>
      </c>
      <c r="BK350" s="184">
        <f t="shared" ref="BK350:BK358" si="19">ROUND(I350*H350,2)</f>
        <v>0</v>
      </c>
      <c r="BL350" s="16" t="s">
        <v>556</v>
      </c>
      <c r="BM350" s="16" t="s">
        <v>1741</v>
      </c>
    </row>
    <row r="351" spans="2:65" s="1" customFormat="1" ht="16.5" customHeight="1">
      <c r="B351" s="33"/>
      <c r="C351" s="173" t="s">
        <v>993</v>
      </c>
      <c r="D351" s="173" t="s">
        <v>151</v>
      </c>
      <c r="E351" s="174" t="s">
        <v>2709</v>
      </c>
      <c r="F351" s="175" t="s">
        <v>2710</v>
      </c>
      <c r="G351" s="176" t="s">
        <v>202</v>
      </c>
      <c r="H351" s="177">
        <v>70</v>
      </c>
      <c r="I351" s="178"/>
      <c r="J351" s="179">
        <f t="shared" si="10"/>
        <v>0</v>
      </c>
      <c r="K351" s="175" t="s">
        <v>19</v>
      </c>
      <c r="L351" s="37"/>
      <c r="M351" s="180" t="s">
        <v>19</v>
      </c>
      <c r="N351" s="181" t="s">
        <v>45</v>
      </c>
      <c r="O351" s="59"/>
      <c r="P351" s="182">
        <f t="shared" si="11"/>
        <v>0</v>
      </c>
      <c r="Q351" s="182">
        <v>0</v>
      </c>
      <c r="R351" s="182">
        <f t="shared" si="12"/>
        <v>0</v>
      </c>
      <c r="S351" s="182">
        <v>0</v>
      </c>
      <c r="T351" s="183">
        <f t="shared" si="13"/>
        <v>0</v>
      </c>
      <c r="AR351" s="16" t="s">
        <v>556</v>
      </c>
      <c r="AT351" s="16" t="s">
        <v>151</v>
      </c>
      <c r="AU351" s="16" t="s">
        <v>84</v>
      </c>
      <c r="AY351" s="16" t="s">
        <v>148</v>
      </c>
      <c r="BE351" s="184">
        <f t="shared" si="14"/>
        <v>0</v>
      </c>
      <c r="BF351" s="184">
        <f t="shared" si="15"/>
        <v>0</v>
      </c>
      <c r="BG351" s="184">
        <f t="shared" si="16"/>
        <v>0</v>
      </c>
      <c r="BH351" s="184">
        <f t="shared" si="17"/>
        <v>0</v>
      </c>
      <c r="BI351" s="184">
        <f t="shared" si="18"/>
        <v>0</v>
      </c>
      <c r="BJ351" s="16" t="s">
        <v>82</v>
      </c>
      <c r="BK351" s="184">
        <f t="shared" si="19"/>
        <v>0</v>
      </c>
      <c r="BL351" s="16" t="s">
        <v>556</v>
      </c>
      <c r="BM351" s="16" t="s">
        <v>1749</v>
      </c>
    </row>
    <row r="352" spans="2:65" s="1" customFormat="1" ht="16.5" customHeight="1">
      <c r="B352" s="33"/>
      <c r="C352" s="173" t="s">
        <v>999</v>
      </c>
      <c r="D352" s="173" t="s">
        <v>151</v>
      </c>
      <c r="E352" s="174" t="s">
        <v>2711</v>
      </c>
      <c r="F352" s="175" t="s">
        <v>2712</v>
      </c>
      <c r="G352" s="176" t="s">
        <v>202</v>
      </c>
      <c r="H352" s="177">
        <v>20</v>
      </c>
      <c r="I352" s="178"/>
      <c r="J352" s="179">
        <f t="shared" si="10"/>
        <v>0</v>
      </c>
      <c r="K352" s="175" t="s">
        <v>19</v>
      </c>
      <c r="L352" s="37"/>
      <c r="M352" s="180" t="s">
        <v>19</v>
      </c>
      <c r="N352" s="181" t="s">
        <v>45</v>
      </c>
      <c r="O352" s="59"/>
      <c r="P352" s="182">
        <f t="shared" si="11"/>
        <v>0</v>
      </c>
      <c r="Q352" s="182">
        <v>0</v>
      </c>
      <c r="R352" s="182">
        <f t="shared" si="12"/>
        <v>0</v>
      </c>
      <c r="S352" s="182">
        <v>0</v>
      </c>
      <c r="T352" s="183">
        <f t="shared" si="13"/>
        <v>0</v>
      </c>
      <c r="AR352" s="16" t="s">
        <v>556</v>
      </c>
      <c r="AT352" s="16" t="s">
        <v>151</v>
      </c>
      <c r="AU352" s="16" t="s">
        <v>84</v>
      </c>
      <c r="AY352" s="16" t="s">
        <v>148</v>
      </c>
      <c r="BE352" s="184">
        <f t="shared" si="14"/>
        <v>0</v>
      </c>
      <c r="BF352" s="184">
        <f t="shared" si="15"/>
        <v>0</v>
      </c>
      <c r="BG352" s="184">
        <f t="shared" si="16"/>
        <v>0</v>
      </c>
      <c r="BH352" s="184">
        <f t="shared" si="17"/>
        <v>0</v>
      </c>
      <c r="BI352" s="184">
        <f t="shared" si="18"/>
        <v>0</v>
      </c>
      <c r="BJ352" s="16" t="s">
        <v>82</v>
      </c>
      <c r="BK352" s="184">
        <f t="shared" si="19"/>
        <v>0</v>
      </c>
      <c r="BL352" s="16" t="s">
        <v>556</v>
      </c>
      <c r="BM352" s="16" t="s">
        <v>1761</v>
      </c>
    </row>
    <row r="353" spans="2:65" s="1" customFormat="1" ht="16.5" customHeight="1">
      <c r="B353" s="33"/>
      <c r="C353" s="173" t="s">
        <v>1006</v>
      </c>
      <c r="D353" s="173" t="s">
        <v>151</v>
      </c>
      <c r="E353" s="174" t="s">
        <v>2713</v>
      </c>
      <c r="F353" s="175" t="s">
        <v>2714</v>
      </c>
      <c r="G353" s="176" t="s">
        <v>202</v>
      </c>
      <c r="H353" s="177">
        <v>50</v>
      </c>
      <c r="I353" s="178"/>
      <c r="J353" s="179">
        <f t="shared" si="10"/>
        <v>0</v>
      </c>
      <c r="K353" s="175" t="s">
        <v>19</v>
      </c>
      <c r="L353" s="37"/>
      <c r="M353" s="180" t="s">
        <v>19</v>
      </c>
      <c r="N353" s="181" t="s">
        <v>45</v>
      </c>
      <c r="O353" s="59"/>
      <c r="P353" s="182">
        <f t="shared" si="11"/>
        <v>0</v>
      </c>
      <c r="Q353" s="182">
        <v>0</v>
      </c>
      <c r="R353" s="182">
        <f t="shared" si="12"/>
        <v>0</v>
      </c>
      <c r="S353" s="182">
        <v>0</v>
      </c>
      <c r="T353" s="183">
        <f t="shared" si="13"/>
        <v>0</v>
      </c>
      <c r="AR353" s="16" t="s">
        <v>556</v>
      </c>
      <c r="AT353" s="16" t="s">
        <v>151</v>
      </c>
      <c r="AU353" s="16" t="s">
        <v>84</v>
      </c>
      <c r="AY353" s="16" t="s">
        <v>148</v>
      </c>
      <c r="BE353" s="184">
        <f t="shared" si="14"/>
        <v>0</v>
      </c>
      <c r="BF353" s="184">
        <f t="shared" si="15"/>
        <v>0</v>
      </c>
      <c r="BG353" s="184">
        <f t="shared" si="16"/>
        <v>0</v>
      </c>
      <c r="BH353" s="184">
        <f t="shared" si="17"/>
        <v>0</v>
      </c>
      <c r="BI353" s="184">
        <f t="shared" si="18"/>
        <v>0</v>
      </c>
      <c r="BJ353" s="16" t="s">
        <v>82</v>
      </c>
      <c r="BK353" s="184">
        <f t="shared" si="19"/>
        <v>0</v>
      </c>
      <c r="BL353" s="16" t="s">
        <v>556</v>
      </c>
      <c r="BM353" s="16" t="s">
        <v>1773</v>
      </c>
    </row>
    <row r="354" spans="2:65" s="1" customFormat="1" ht="16.5" customHeight="1">
      <c r="B354" s="33"/>
      <c r="C354" s="173" t="s">
        <v>1012</v>
      </c>
      <c r="D354" s="173" t="s">
        <v>151</v>
      </c>
      <c r="E354" s="174" t="s">
        <v>2715</v>
      </c>
      <c r="F354" s="175" t="s">
        <v>2716</v>
      </c>
      <c r="G354" s="176" t="s">
        <v>202</v>
      </c>
      <c r="H354" s="177">
        <v>25</v>
      </c>
      <c r="I354" s="178"/>
      <c r="J354" s="179">
        <f t="shared" si="10"/>
        <v>0</v>
      </c>
      <c r="K354" s="175" t="s">
        <v>19</v>
      </c>
      <c r="L354" s="37"/>
      <c r="M354" s="180" t="s">
        <v>19</v>
      </c>
      <c r="N354" s="181" t="s">
        <v>45</v>
      </c>
      <c r="O354" s="59"/>
      <c r="P354" s="182">
        <f t="shared" si="11"/>
        <v>0</v>
      </c>
      <c r="Q354" s="182">
        <v>0</v>
      </c>
      <c r="R354" s="182">
        <f t="shared" si="12"/>
        <v>0</v>
      </c>
      <c r="S354" s="182">
        <v>0</v>
      </c>
      <c r="T354" s="183">
        <f t="shared" si="13"/>
        <v>0</v>
      </c>
      <c r="AR354" s="16" t="s">
        <v>556</v>
      </c>
      <c r="AT354" s="16" t="s">
        <v>151</v>
      </c>
      <c r="AU354" s="16" t="s">
        <v>84</v>
      </c>
      <c r="AY354" s="16" t="s">
        <v>148</v>
      </c>
      <c r="BE354" s="184">
        <f t="shared" si="14"/>
        <v>0</v>
      </c>
      <c r="BF354" s="184">
        <f t="shared" si="15"/>
        <v>0</v>
      </c>
      <c r="BG354" s="184">
        <f t="shared" si="16"/>
        <v>0</v>
      </c>
      <c r="BH354" s="184">
        <f t="shared" si="17"/>
        <v>0</v>
      </c>
      <c r="BI354" s="184">
        <f t="shared" si="18"/>
        <v>0</v>
      </c>
      <c r="BJ354" s="16" t="s">
        <v>82</v>
      </c>
      <c r="BK354" s="184">
        <f t="shared" si="19"/>
        <v>0</v>
      </c>
      <c r="BL354" s="16" t="s">
        <v>556</v>
      </c>
      <c r="BM354" s="16" t="s">
        <v>1782</v>
      </c>
    </row>
    <row r="355" spans="2:65" s="1" customFormat="1" ht="16.5" customHeight="1">
      <c r="B355" s="33"/>
      <c r="C355" s="173" t="s">
        <v>1018</v>
      </c>
      <c r="D355" s="173" t="s">
        <v>151</v>
      </c>
      <c r="E355" s="174" t="s">
        <v>2717</v>
      </c>
      <c r="F355" s="175" t="s">
        <v>2718</v>
      </c>
      <c r="G355" s="176" t="s">
        <v>202</v>
      </c>
      <c r="H355" s="177">
        <v>50</v>
      </c>
      <c r="I355" s="178"/>
      <c r="J355" s="179">
        <f t="shared" si="10"/>
        <v>0</v>
      </c>
      <c r="K355" s="175" t="s">
        <v>19</v>
      </c>
      <c r="L355" s="37"/>
      <c r="M355" s="180" t="s">
        <v>19</v>
      </c>
      <c r="N355" s="181" t="s">
        <v>45</v>
      </c>
      <c r="O355" s="59"/>
      <c r="P355" s="182">
        <f t="shared" si="11"/>
        <v>0</v>
      </c>
      <c r="Q355" s="182">
        <v>0</v>
      </c>
      <c r="R355" s="182">
        <f t="shared" si="12"/>
        <v>0</v>
      </c>
      <c r="S355" s="182">
        <v>0</v>
      </c>
      <c r="T355" s="183">
        <f t="shared" si="13"/>
        <v>0</v>
      </c>
      <c r="AR355" s="16" t="s">
        <v>556</v>
      </c>
      <c r="AT355" s="16" t="s">
        <v>151</v>
      </c>
      <c r="AU355" s="16" t="s">
        <v>84</v>
      </c>
      <c r="AY355" s="16" t="s">
        <v>148</v>
      </c>
      <c r="BE355" s="184">
        <f t="shared" si="14"/>
        <v>0</v>
      </c>
      <c r="BF355" s="184">
        <f t="shared" si="15"/>
        <v>0</v>
      </c>
      <c r="BG355" s="184">
        <f t="shared" si="16"/>
        <v>0</v>
      </c>
      <c r="BH355" s="184">
        <f t="shared" si="17"/>
        <v>0</v>
      </c>
      <c r="BI355" s="184">
        <f t="shared" si="18"/>
        <v>0</v>
      </c>
      <c r="BJ355" s="16" t="s">
        <v>82</v>
      </c>
      <c r="BK355" s="184">
        <f t="shared" si="19"/>
        <v>0</v>
      </c>
      <c r="BL355" s="16" t="s">
        <v>556</v>
      </c>
      <c r="BM355" s="16" t="s">
        <v>1797</v>
      </c>
    </row>
    <row r="356" spans="2:65" s="1" customFormat="1" ht="16.5" customHeight="1">
      <c r="B356" s="33"/>
      <c r="C356" s="173" t="s">
        <v>1024</v>
      </c>
      <c r="D356" s="173" t="s">
        <v>151</v>
      </c>
      <c r="E356" s="174" t="s">
        <v>2719</v>
      </c>
      <c r="F356" s="175" t="s">
        <v>2720</v>
      </c>
      <c r="G356" s="176" t="s">
        <v>202</v>
      </c>
      <c r="H356" s="177">
        <v>125</v>
      </c>
      <c r="I356" s="178"/>
      <c r="J356" s="179">
        <f t="shared" si="10"/>
        <v>0</v>
      </c>
      <c r="K356" s="175" t="s">
        <v>19</v>
      </c>
      <c r="L356" s="37"/>
      <c r="M356" s="180" t="s">
        <v>19</v>
      </c>
      <c r="N356" s="181" t="s">
        <v>45</v>
      </c>
      <c r="O356" s="59"/>
      <c r="P356" s="182">
        <f t="shared" si="11"/>
        <v>0</v>
      </c>
      <c r="Q356" s="182">
        <v>0</v>
      </c>
      <c r="R356" s="182">
        <f t="shared" si="12"/>
        <v>0</v>
      </c>
      <c r="S356" s="182">
        <v>0</v>
      </c>
      <c r="T356" s="183">
        <f t="shared" si="13"/>
        <v>0</v>
      </c>
      <c r="AR356" s="16" t="s">
        <v>556</v>
      </c>
      <c r="AT356" s="16" t="s">
        <v>151</v>
      </c>
      <c r="AU356" s="16" t="s">
        <v>84</v>
      </c>
      <c r="AY356" s="16" t="s">
        <v>148</v>
      </c>
      <c r="BE356" s="184">
        <f t="shared" si="14"/>
        <v>0</v>
      </c>
      <c r="BF356" s="184">
        <f t="shared" si="15"/>
        <v>0</v>
      </c>
      <c r="BG356" s="184">
        <f t="shared" si="16"/>
        <v>0</v>
      </c>
      <c r="BH356" s="184">
        <f t="shared" si="17"/>
        <v>0</v>
      </c>
      <c r="BI356" s="184">
        <f t="shared" si="18"/>
        <v>0</v>
      </c>
      <c r="BJ356" s="16" t="s">
        <v>82</v>
      </c>
      <c r="BK356" s="184">
        <f t="shared" si="19"/>
        <v>0</v>
      </c>
      <c r="BL356" s="16" t="s">
        <v>556</v>
      </c>
      <c r="BM356" s="16" t="s">
        <v>1791</v>
      </c>
    </row>
    <row r="357" spans="2:65" s="1" customFormat="1" ht="16.5" customHeight="1">
      <c r="B357" s="33"/>
      <c r="C357" s="173" t="s">
        <v>1031</v>
      </c>
      <c r="D357" s="173" t="s">
        <v>151</v>
      </c>
      <c r="E357" s="174" t="s">
        <v>2721</v>
      </c>
      <c r="F357" s="175" t="s">
        <v>2722</v>
      </c>
      <c r="G357" s="176" t="s">
        <v>202</v>
      </c>
      <c r="H357" s="177">
        <v>25</v>
      </c>
      <c r="I357" s="178"/>
      <c r="J357" s="179">
        <f t="shared" si="10"/>
        <v>0</v>
      </c>
      <c r="K357" s="175" t="s">
        <v>19</v>
      </c>
      <c r="L357" s="37"/>
      <c r="M357" s="180" t="s">
        <v>19</v>
      </c>
      <c r="N357" s="181" t="s">
        <v>45</v>
      </c>
      <c r="O357" s="59"/>
      <c r="P357" s="182">
        <f t="shared" si="11"/>
        <v>0</v>
      </c>
      <c r="Q357" s="182">
        <v>0</v>
      </c>
      <c r="R357" s="182">
        <f t="shared" si="12"/>
        <v>0</v>
      </c>
      <c r="S357" s="182">
        <v>0</v>
      </c>
      <c r="T357" s="183">
        <f t="shared" si="13"/>
        <v>0</v>
      </c>
      <c r="AR357" s="16" t="s">
        <v>556</v>
      </c>
      <c r="AT357" s="16" t="s">
        <v>151</v>
      </c>
      <c r="AU357" s="16" t="s">
        <v>84</v>
      </c>
      <c r="AY357" s="16" t="s">
        <v>148</v>
      </c>
      <c r="BE357" s="184">
        <f t="shared" si="14"/>
        <v>0</v>
      </c>
      <c r="BF357" s="184">
        <f t="shared" si="15"/>
        <v>0</v>
      </c>
      <c r="BG357" s="184">
        <f t="shared" si="16"/>
        <v>0</v>
      </c>
      <c r="BH357" s="184">
        <f t="shared" si="17"/>
        <v>0</v>
      </c>
      <c r="BI357" s="184">
        <f t="shared" si="18"/>
        <v>0</v>
      </c>
      <c r="BJ357" s="16" t="s">
        <v>82</v>
      </c>
      <c r="BK357" s="184">
        <f t="shared" si="19"/>
        <v>0</v>
      </c>
      <c r="BL357" s="16" t="s">
        <v>556</v>
      </c>
      <c r="BM357" s="16" t="s">
        <v>2723</v>
      </c>
    </row>
    <row r="358" spans="2:65" s="1" customFormat="1" ht="16.5" customHeight="1">
      <c r="B358" s="33"/>
      <c r="C358" s="173" t="s">
        <v>1039</v>
      </c>
      <c r="D358" s="173" t="s">
        <v>151</v>
      </c>
      <c r="E358" s="174" t="s">
        <v>2724</v>
      </c>
      <c r="F358" s="175" t="s">
        <v>2725</v>
      </c>
      <c r="G358" s="176" t="s">
        <v>202</v>
      </c>
      <c r="H358" s="177">
        <v>20</v>
      </c>
      <c r="I358" s="178"/>
      <c r="J358" s="179">
        <f t="shared" si="10"/>
        <v>0</v>
      </c>
      <c r="K358" s="175" t="s">
        <v>19</v>
      </c>
      <c r="L358" s="37"/>
      <c r="M358" s="180" t="s">
        <v>19</v>
      </c>
      <c r="N358" s="181" t="s">
        <v>45</v>
      </c>
      <c r="O358" s="59"/>
      <c r="P358" s="182">
        <f t="shared" si="11"/>
        <v>0</v>
      </c>
      <c r="Q358" s="182">
        <v>0</v>
      </c>
      <c r="R358" s="182">
        <f t="shared" si="12"/>
        <v>0</v>
      </c>
      <c r="S358" s="182">
        <v>0</v>
      </c>
      <c r="T358" s="183">
        <f t="shared" si="13"/>
        <v>0</v>
      </c>
      <c r="AR358" s="16" t="s">
        <v>556</v>
      </c>
      <c r="AT358" s="16" t="s">
        <v>151</v>
      </c>
      <c r="AU358" s="16" t="s">
        <v>84</v>
      </c>
      <c r="AY358" s="16" t="s">
        <v>148</v>
      </c>
      <c r="BE358" s="184">
        <f t="shared" si="14"/>
        <v>0</v>
      </c>
      <c r="BF358" s="184">
        <f t="shared" si="15"/>
        <v>0</v>
      </c>
      <c r="BG358" s="184">
        <f t="shared" si="16"/>
        <v>0</v>
      </c>
      <c r="BH358" s="184">
        <f t="shared" si="17"/>
        <v>0</v>
      </c>
      <c r="BI358" s="184">
        <f t="shared" si="18"/>
        <v>0</v>
      </c>
      <c r="BJ358" s="16" t="s">
        <v>82</v>
      </c>
      <c r="BK358" s="184">
        <f t="shared" si="19"/>
        <v>0</v>
      </c>
      <c r="BL358" s="16" t="s">
        <v>556</v>
      </c>
      <c r="BM358" s="16" t="s">
        <v>2726</v>
      </c>
    </row>
    <row r="359" spans="2:65" s="10" customFormat="1" ht="22.9" customHeight="1">
      <c r="B359" s="157"/>
      <c r="C359" s="158"/>
      <c r="D359" s="159" t="s">
        <v>73</v>
      </c>
      <c r="E359" s="171" t="s">
        <v>2727</v>
      </c>
      <c r="F359" s="171" t="s">
        <v>2728</v>
      </c>
      <c r="G359" s="158"/>
      <c r="H359" s="158"/>
      <c r="I359" s="161"/>
      <c r="J359" s="172">
        <f>BK359</f>
        <v>0</v>
      </c>
      <c r="K359" s="158"/>
      <c r="L359" s="163"/>
      <c r="M359" s="164"/>
      <c r="N359" s="165"/>
      <c r="O359" s="165"/>
      <c r="P359" s="166">
        <f>P360</f>
        <v>0</v>
      </c>
      <c r="Q359" s="165"/>
      <c r="R359" s="166">
        <f>R360</f>
        <v>0</v>
      </c>
      <c r="S359" s="165"/>
      <c r="T359" s="167">
        <f>T360</f>
        <v>0</v>
      </c>
      <c r="AR359" s="168" t="s">
        <v>149</v>
      </c>
      <c r="AT359" s="169" t="s">
        <v>73</v>
      </c>
      <c r="AU359" s="169" t="s">
        <v>82</v>
      </c>
      <c r="AY359" s="168" t="s">
        <v>148</v>
      </c>
      <c r="BK359" s="170">
        <f>BK360</f>
        <v>0</v>
      </c>
    </row>
    <row r="360" spans="2:65" s="1" customFormat="1" ht="16.5" customHeight="1">
      <c r="B360" s="33"/>
      <c r="C360" s="173" t="s">
        <v>1045</v>
      </c>
      <c r="D360" s="173" t="s">
        <v>151</v>
      </c>
      <c r="E360" s="174" t="s">
        <v>2729</v>
      </c>
      <c r="F360" s="175" t="s">
        <v>2730</v>
      </c>
      <c r="G360" s="176" t="s">
        <v>1872</v>
      </c>
      <c r="H360" s="177">
        <v>1</v>
      </c>
      <c r="I360" s="178"/>
      <c r="J360" s="179">
        <f>ROUND(I360*H360,2)</f>
        <v>0</v>
      </c>
      <c r="K360" s="175" t="s">
        <v>19</v>
      </c>
      <c r="L360" s="37"/>
      <c r="M360" s="180" t="s">
        <v>19</v>
      </c>
      <c r="N360" s="181" t="s">
        <v>45</v>
      </c>
      <c r="O360" s="59"/>
      <c r="P360" s="182">
        <f>O360*H360</f>
        <v>0</v>
      </c>
      <c r="Q360" s="182">
        <v>0</v>
      </c>
      <c r="R360" s="182">
        <f>Q360*H360</f>
        <v>0</v>
      </c>
      <c r="S360" s="182">
        <v>0</v>
      </c>
      <c r="T360" s="183">
        <f>S360*H360</f>
        <v>0</v>
      </c>
      <c r="AR360" s="16" t="s">
        <v>556</v>
      </c>
      <c r="AT360" s="16" t="s">
        <v>151</v>
      </c>
      <c r="AU360" s="16" t="s">
        <v>84</v>
      </c>
      <c r="AY360" s="16" t="s">
        <v>148</v>
      </c>
      <c r="BE360" s="184">
        <f>IF(N360="základní",J360,0)</f>
        <v>0</v>
      </c>
      <c r="BF360" s="184">
        <f>IF(N360="snížená",J360,0)</f>
        <v>0</v>
      </c>
      <c r="BG360" s="184">
        <f>IF(N360="zákl. přenesená",J360,0)</f>
        <v>0</v>
      </c>
      <c r="BH360" s="184">
        <f>IF(N360="sníž. přenesená",J360,0)</f>
        <v>0</v>
      </c>
      <c r="BI360" s="184">
        <f>IF(N360="nulová",J360,0)</f>
        <v>0</v>
      </c>
      <c r="BJ360" s="16" t="s">
        <v>82</v>
      </c>
      <c r="BK360" s="184">
        <f>ROUND(I360*H360,2)</f>
        <v>0</v>
      </c>
      <c r="BL360" s="16" t="s">
        <v>556</v>
      </c>
      <c r="BM360" s="16" t="s">
        <v>2731</v>
      </c>
    </row>
    <row r="361" spans="2:65" s="10" customFormat="1" ht="22.9" customHeight="1">
      <c r="B361" s="157"/>
      <c r="C361" s="158"/>
      <c r="D361" s="159" t="s">
        <v>73</v>
      </c>
      <c r="E361" s="171" t="s">
        <v>2732</v>
      </c>
      <c r="F361" s="171" t="s">
        <v>2149</v>
      </c>
      <c r="G361" s="158"/>
      <c r="H361" s="158"/>
      <c r="I361" s="161"/>
      <c r="J361" s="172">
        <f>BK361</f>
        <v>0</v>
      </c>
      <c r="K361" s="158"/>
      <c r="L361" s="163"/>
      <c r="M361" s="164"/>
      <c r="N361" s="165"/>
      <c r="O361" s="165"/>
      <c r="P361" s="166">
        <f>SUM(P362:P365)</f>
        <v>0</v>
      </c>
      <c r="Q361" s="165"/>
      <c r="R361" s="166">
        <f>SUM(R362:R365)</f>
        <v>0</v>
      </c>
      <c r="S361" s="165"/>
      <c r="T361" s="167">
        <f>SUM(T362:T365)</f>
        <v>0</v>
      </c>
      <c r="AR361" s="168" t="s">
        <v>149</v>
      </c>
      <c r="AT361" s="169" t="s">
        <v>73</v>
      </c>
      <c r="AU361" s="169" t="s">
        <v>82</v>
      </c>
      <c r="AY361" s="168" t="s">
        <v>148</v>
      </c>
      <c r="BK361" s="170">
        <f>SUM(BK362:BK365)</f>
        <v>0</v>
      </c>
    </row>
    <row r="362" spans="2:65" s="1" customFormat="1" ht="16.5" customHeight="1">
      <c r="B362" s="33"/>
      <c r="C362" s="173" t="s">
        <v>1052</v>
      </c>
      <c r="D362" s="173" t="s">
        <v>151</v>
      </c>
      <c r="E362" s="174" t="s">
        <v>2733</v>
      </c>
      <c r="F362" s="175" t="s">
        <v>2734</v>
      </c>
      <c r="G362" s="176" t="s">
        <v>1872</v>
      </c>
      <c r="H362" s="177">
        <v>1</v>
      </c>
      <c r="I362" s="178"/>
      <c r="J362" s="179">
        <f>ROUND(I362*H362,2)</f>
        <v>0</v>
      </c>
      <c r="K362" s="175" t="s">
        <v>19</v>
      </c>
      <c r="L362" s="37"/>
      <c r="M362" s="180" t="s">
        <v>19</v>
      </c>
      <c r="N362" s="181" t="s">
        <v>45</v>
      </c>
      <c r="O362" s="59"/>
      <c r="P362" s="182">
        <f>O362*H362</f>
        <v>0</v>
      </c>
      <c r="Q362" s="182">
        <v>0</v>
      </c>
      <c r="R362" s="182">
        <f>Q362*H362</f>
        <v>0</v>
      </c>
      <c r="S362" s="182">
        <v>0</v>
      </c>
      <c r="T362" s="183">
        <f>S362*H362</f>
        <v>0</v>
      </c>
      <c r="AR362" s="16" t="s">
        <v>556</v>
      </c>
      <c r="AT362" s="16" t="s">
        <v>151</v>
      </c>
      <c r="AU362" s="16" t="s">
        <v>84</v>
      </c>
      <c r="AY362" s="16" t="s">
        <v>148</v>
      </c>
      <c r="BE362" s="184">
        <f>IF(N362="základní",J362,0)</f>
        <v>0</v>
      </c>
      <c r="BF362" s="184">
        <f>IF(N362="snížená",J362,0)</f>
        <v>0</v>
      </c>
      <c r="BG362" s="184">
        <f>IF(N362="zákl. přenesená",J362,0)</f>
        <v>0</v>
      </c>
      <c r="BH362" s="184">
        <f>IF(N362="sníž. přenesená",J362,0)</f>
        <v>0</v>
      </c>
      <c r="BI362" s="184">
        <f>IF(N362="nulová",J362,0)</f>
        <v>0</v>
      </c>
      <c r="BJ362" s="16" t="s">
        <v>82</v>
      </c>
      <c r="BK362" s="184">
        <f>ROUND(I362*H362,2)</f>
        <v>0</v>
      </c>
      <c r="BL362" s="16" t="s">
        <v>556</v>
      </c>
      <c r="BM362" s="16" t="s">
        <v>2735</v>
      </c>
    </row>
    <row r="363" spans="2:65" s="1" customFormat="1" ht="16.5" customHeight="1">
      <c r="B363" s="33"/>
      <c r="C363" s="173" t="s">
        <v>1057</v>
      </c>
      <c r="D363" s="173" t="s">
        <v>151</v>
      </c>
      <c r="E363" s="174" t="s">
        <v>2736</v>
      </c>
      <c r="F363" s="175" t="s">
        <v>2737</v>
      </c>
      <c r="G363" s="176" t="s">
        <v>1872</v>
      </c>
      <c r="H363" s="177">
        <v>1</v>
      </c>
      <c r="I363" s="178"/>
      <c r="J363" s="179">
        <f>ROUND(I363*H363,2)</f>
        <v>0</v>
      </c>
      <c r="K363" s="175" t="s">
        <v>19</v>
      </c>
      <c r="L363" s="37"/>
      <c r="M363" s="180" t="s">
        <v>19</v>
      </c>
      <c r="N363" s="181" t="s">
        <v>45</v>
      </c>
      <c r="O363" s="59"/>
      <c r="P363" s="182">
        <f>O363*H363</f>
        <v>0</v>
      </c>
      <c r="Q363" s="182">
        <v>0</v>
      </c>
      <c r="R363" s="182">
        <f>Q363*H363</f>
        <v>0</v>
      </c>
      <c r="S363" s="182">
        <v>0</v>
      </c>
      <c r="T363" s="183">
        <f>S363*H363</f>
        <v>0</v>
      </c>
      <c r="AR363" s="16" t="s">
        <v>556</v>
      </c>
      <c r="AT363" s="16" t="s">
        <v>151</v>
      </c>
      <c r="AU363" s="16" t="s">
        <v>84</v>
      </c>
      <c r="AY363" s="16" t="s">
        <v>148</v>
      </c>
      <c r="BE363" s="184">
        <f>IF(N363="základní",J363,0)</f>
        <v>0</v>
      </c>
      <c r="BF363" s="184">
        <f>IF(N363="snížená",J363,0)</f>
        <v>0</v>
      </c>
      <c r="BG363" s="184">
        <f>IF(N363="zákl. přenesená",J363,0)</f>
        <v>0</v>
      </c>
      <c r="BH363" s="184">
        <f>IF(N363="sníž. přenesená",J363,0)</f>
        <v>0</v>
      </c>
      <c r="BI363" s="184">
        <f>IF(N363="nulová",J363,0)</f>
        <v>0</v>
      </c>
      <c r="BJ363" s="16" t="s">
        <v>82</v>
      </c>
      <c r="BK363" s="184">
        <f>ROUND(I363*H363,2)</f>
        <v>0</v>
      </c>
      <c r="BL363" s="16" t="s">
        <v>556</v>
      </c>
      <c r="BM363" s="16" t="s">
        <v>2738</v>
      </c>
    </row>
    <row r="364" spans="2:65" s="1" customFormat="1" ht="16.5" customHeight="1">
      <c r="B364" s="33"/>
      <c r="C364" s="173" t="s">
        <v>1064</v>
      </c>
      <c r="D364" s="173" t="s">
        <v>151</v>
      </c>
      <c r="E364" s="174" t="s">
        <v>2739</v>
      </c>
      <c r="F364" s="175" t="s">
        <v>2740</v>
      </c>
      <c r="G364" s="176" t="s">
        <v>1872</v>
      </c>
      <c r="H364" s="177">
        <v>1</v>
      </c>
      <c r="I364" s="178"/>
      <c r="J364" s="179">
        <f>ROUND(I364*H364,2)</f>
        <v>0</v>
      </c>
      <c r="K364" s="175" t="s">
        <v>19</v>
      </c>
      <c r="L364" s="37"/>
      <c r="M364" s="180" t="s">
        <v>19</v>
      </c>
      <c r="N364" s="181" t="s">
        <v>45</v>
      </c>
      <c r="O364" s="59"/>
      <c r="P364" s="182">
        <f>O364*H364</f>
        <v>0</v>
      </c>
      <c r="Q364" s="182">
        <v>0</v>
      </c>
      <c r="R364" s="182">
        <f>Q364*H364</f>
        <v>0</v>
      </c>
      <c r="S364" s="182">
        <v>0</v>
      </c>
      <c r="T364" s="183">
        <f>S364*H364</f>
        <v>0</v>
      </c>
      <c r="AR364" s="16" t="s">
        <v>556</v>
      </c>
      <c r="AT364" s="16" t="s">
        <v>151</v>
      </c>
      <c r="AU364" s="16" t="s">
        <v>84</v>
      </c>
      <c r="AY364" s="16" t="s">
        <v>148</v>
      </c>
      <c r="BE364" s="184">
        <f>IF(N364="základní",J364,0)</f>
        <v>0</v>
      </c>
      <c r="BF364" s="184">
        <f>IF(N364="snížená",J364,0)</f>
        <v>0</v>
      </c>
      <c r="BG364" s="184">
        <f>IF(N364="zákl. přenesená",J364,0)</f>
        <v>0</v>
      </c>
      <c r="BH364" s="184">
        <f>IF(N364="sníž. přenesená",J364,0)</f>
        <v>0</v>
      </c>
      <c r="BI364" s="184">
        <f>IF(N364="nulová",J364,0)</f>
        <v>0</v>
      </c>
      <c r="BJ364" s="16" t="s">
        <v>82</v>
      </c>
      <c r="BK364" s="184">
        <f>ROUND(I364*H364,2)</f>
        <v>0</v>
      </c>
      <c r="BL364" s="16" t="s">
        <v>556</v>
      </c>
      <c r="BM364" s="16" t="s">
        <v>2741</v>
      </c>
    </row>
    <row r="365" spans="2:65" s="1" customFormat="1" ht="16.5" customHeight="1">
      <c r="B365" s="33"/>
      <c r="C365" s="173" t="s">
        <v>1072</v>
      </c>
      <c r="D365" s="173" t="s">
        <v>151</v>
      </c>
      <c r="E365" s="174" t="s">
        <v>2742</v>
      </c>
      <c r="F365" s="175" t="s">
        <v>2743</v>
      </c>
      <c r="G365" s="176" t="s">
        <v>1872</v>
      </c>
      <c r="H365" s="177">
        <v>1</v>
      </c>
      <c r="I365" s="178"/>
      <c r="J365" s="179">
        <f>ROUND(I365*H365,2)</f>
        <v>0</v>
      </c>
      <c r="K365" s="175" t="s">
        <v>19</v>
      </c>
      <c r="L365" s="37"/>
      <c r="M365" s="180" t="s">
        <v>19</v>
      </c>
      <c r="N365" s="181" t="s">
        <v>45</v>
      </c>
      <c r="O365" s="59"/>
      <c r="P365" s="182">
        <f>O365*H365</f>
        <v>0</v>
      </c>
      <c r="Q365" s="182">
        <v>0</v>
      </c>
      <c r="R365" s="182">
        <f>Q365*H365</f>
        <v>0</v>
      </c>
      <c r="S365" s="182">
        <v>0</v>
      </c>
      <c r="T365" s="183">
        <f>S365*H365</f>
        <v>0</v>
      </c>
      <c r="AR365" s="16" t="s">
        <v>556</v>
      </c>
      <c r="AT365" s="16" t="s">
        <v>151</v>
      </c>
      <c r="AU365" s="16" t="s">
        <v>84</v>
      </c>
      <c r="AY365" s="16" t="s">
        <v>148</v>
      </c>
      <c r="BE365" s="184">
        <f>IF(N365="základní",J365,0)</f>
        <v>0</v>
      </c>
      <c r="BF365" s="184">
        <f>IF(N365="snížená",J365,0)</f>
        <v>0</v>
      </c>
      <c r="BG365" s="184">
        <f>IF(N365="zákl. přenesená",J365,0)</f>
        <v>0</v>
      </c>
      <c r="BH365" s="184">
        <f>IF(N365="sníž. přenesená",J365,0)</f>
        <v>0</v>
      </c>
      <c r="BI365" s="184">
        <f>IF(N365="nulová",J365,0)</f>
        <v>0</v>
      </c>
      <c r="BJ365" s="16" t="s">
        <v>82</v>
      </c>
      <c r="BK365" s="184">
        <f>ROUND(I365*H365,2)</f>
        <v>0</v>
      </c>
      <c r="BL365" s="16" t="s">
        <v>556</v>
      </c>
      <c r="BM365" s="16" t="s">
        <v>2744</v>
      </c>
    </row>
    <row r="366" spans="2:65" s="10" customFormat="1" ht="25.9" customHeight="1">
      <c r="B366" s="157"/>
      <c r="C366" s="158"/>
      <c r="D366" s="159" t="s">
        <v>73</v>
      </c>
      <c r="E366" s="160" t="s">
        <v>2337</v>
      </c>
      <c r="F366" s="160" t="s">
        <v>2745</v>
      </c>
      <c r="G366" s="158"/>
      <c r="H366" s="158"/>
      <c r="I366" s="161"/>
      <c r="J366" s="162">
        <f>BK366</f>
        <v>0</v>
      </c>
      <c r="K366" s="158"/>
      <c r="L366" s="163"/>
      <c r="M366" s="164"/>
      <c r="N366" s="165"/>
      <c r="O366" s="165"/>
      <c r="P366" s="166">
        <f>SUM(P367:P385)</f>
        <v>0</v>
      </c>
      <c r="Q366" s="165"/>
      <c r="R366" s="166">
        <f>SUM(R367:R385)</f>
        <v>0</v>
      </c>
      <c r="S366" s="165"/>
      <c r="T366" s="167">
        <f>SUM(T367:T385)</f>
        <v>0</v>
      </c>
      <c r="AR366" s="168" t="s">
        <v>155</v>
      </c>
      <c r="AT366" s="169" t="s">
        <v>73</v>
      </c>
      <c r="AU366" s="169" t="s">
        <v>74</v>
      </c>
      <c r="AY366" s="168" t="s">
        <v>148</v>
      </c>
      <c r="BK366" s="170">
        <f>SUM(BK367:BK385)</f>
        <v>0</v>
      </c>
    </row>
    <row r="367" spans="2:65" s="1" customFormat="1" ht="16.5" customHeight="1">
      <c r="B367" s="33"/>
      <c r="C367" s="173" t="s">
        <v>1077</v>
      </c>
      <c r="D367" s="173" t="s">
        <v>151</v>
      </c>
      <c r="E367" s="174" t="s">
        <v>2746</v>
      </c>
      <c r="F367" s="175" t="s">
        <v>2747</v>
      </c>
      <c r="G367" s="176" t="s">
        <v>1872</v>
      </c>
      <c r="H367" s="177">
        <v>1</v>
      </c>
      <c r="I367" s="178"/>
      <c r="J367" s="179">
        <f>ROUND(I367*H367,2)</f>
        <v>0</v>
      </c>
      <c r="K367" s="175" t="s">
        <v>19</v>
      </c>
      <c r="L367" s="37"/>
      <c r="M367" s="180" t="s">
        <v>19</v>
      </c>
      <c r="N367" s="181" t="s">
        <v>45</v>
      </c>
      <c r="O367" s="59"/>
      <c r="P367" s="182">
        <f>O367*H367</f>
        <v>0</v>
      </c>
      <c r="Q367" s="182">
        <v>0</v>
      </c>
      <c r="R367" s="182">
        <f>Q367*H367</f>
        <v>0</v>
      </c>
      <c r="S367" s="182">
        <v>0</v>
      </c>
      <c r="T367" s="183">
        <f>S367*H367</f>
        <v>0</v>
      </c>
      <c r="AR367" s="16" t="s">
        <v>2330</v>
      </c>
      <c r="AT367" s="16" t="s">
        <v>151</v>
      </c>
      <c r="AU367" s="16" t="s">
        <v>82</v>
      </c>
      <c r="AY367" s="16" t="s">
        <v>148</v>
      </c>
      <c r="BE367" s="184">
        <f>IF(N367="základní",J367,0)</f>
        <v>0</v>
      </c>
      <c r="BF367" s="184">
        <f>IF(N367="snížená",J367,0)</f>
        <v>0</v>
      </c>
      <c r="BG367" s="184">
        <f>IF(N367="zákl. přenesená",J367,0)</f>
        <v>0</v>
      </c>
      <c r="BH367" s="184">
        <f>IF(N367="sníž. přenesená",J367,0)</f>
        <v>0</v>
      </c>
      <c r="BI367" s="184">
        <f>IF(N367="nulová",J367,0)</f>
        <v>0</v>
      </c>
      <c r="BJ367" s="16" t="s">
        <v>82</v>
      </c>
      <c r="BK367" s="184">
        <f>ROUND(I367*H367,2)</f>
        <v>0</v>
      </c>
      <c r="BL367" s="16" t="s">
        <v>2330</v>
      </c>
      <c r="BM367" s="16" t="s">
        <v>2748</v>
      </c>
    </row>
    <row r="368" spans="2:65" s="1" customFormat="1" ht="16.5" customHeight="1">
      <c r="B368" s="33"/>
      <c r="C368" s="173" t="s">
        <v>1083</v>
      </c>
      <c r="D368" s="173" t="s">
        <v>151</v>
      </c>
      <c r="E368" s="174" t="s">
        <v>2749</v>
      </c>
      <c r="F368" s="175" t="s">
        <v>2750</v>
      </c>
      <c r="G368" s="176" t="s">
        <v>1872</v>
      </c>
      <c r="H368" s="177">
        <v>1</v>
      </c>
      <c r="I368" s="178"/>
      <c r="J368" s="179">
        <f>ROUND(I368*H368,2)</f>
        <v>0</v>
      </c>
      <c r="K368" s="175" t="s">
        <v>19</v>
      </c>
      <c r="L368" s="37"/>
      <c r="M368" s="180" t="s">
        <v>19</v>
      </c>
      <c r="N368" s="181" t="s">
        <v>45</v>
      </c>
      <c r="O368" s="59"/>
      <c r="P368" s="182">
        <f>O368*H368</f>
        <v>0</v>
      </c>
      <c r="Q368" s="182">
        <v>0</v>
      </c>
      <c r="R368" s="182">
        <f>Q368*H368</f>
        <v>0</v>
      </c>
      <c r="S368" s="182">
        <v>0</v>
      </c>
      <c r="T368" s="183">
        <f>S368*H368</f>
        <v>0</v>
      </c>
      <c r="AR368" s="16" t="s">
        <v>2330</v>
      </c>
      <c r="AT368" s="16" t="s">
        <v>151</v>
      </c>
      <c r="AU368" s="16" t="s">
        <v>82</v>
      </c>
      <c r="AY368" s="16" t="s">
        <v>148</v>
      </c>
      <c r="BE368" s="184">
        <f>IF(N368="základní",J368,0)</f>
        <v>0</v>
      </c>
      <c r="BF368" s="184">
        <f>IF(N368="snížená",J368,0)</f>
        <v>0</v>
      </c>
      <c r="BG368" s="184">
        <f>IF(N368="zákl. přenesená",J368,0)</f>
        <v>0</v>
      </c>
      <c r="BH368" s="184">
        <f>IF(N368="sníž. přenesená",J368,0)</f>
        <v>0</v>
      </c>
      <c r="BI368" s="184">
        <f>IF(N368="nulová",J368,0)</f>
        <v>0</v>
      </c>
      <c r="BJ368" s="16" t="s">
        <v>82</v>
      </c>
      <c r="BK368" s="184">
        <f>ROUND(I368*H368,2)</f>
        <v>0</v>
      </c>
      <c r="BL368" s="16" t="s">
        <v>2330</v>
      </c>
      <c r="BM368" s="16" t="s">
        <v>2751</v>
      </c>
    </row>
    <row r="369" spans="2:65" s="1" customFormat="1" ht="19.5">
      <c r="B369" s="33"/>
      <c r="C369" s="34"/>
      <c r="D369" s="185" t="s">
        <v>162</v>
      </c>
      <c r="E369" s="34"/>
      <c r="F369" s="186" t="s">
        <v>2752</v>
      </c>
      <c r="G369" s="34"/>
      <c r="H369" s="34"/>
      <c r="I369" s="102"/>
      <c r="J369" s="34"/>
      <c r="K369" s="34"/>
      <c r="L369" s="37"/>
      <c r="M369" s="187"/>
      <c r="N369" s="59"/>
      <c r="O369" s="59"/>
      <c r="P369" s="59"/>
      <c r="Q369" s="59"/>
      <c r="R369" s="59"/>
      <c r="S369" s="59"/>
      <c r="T369" s="60"/>
      <c r="AT369" s="16" t="s">
        <v>162</v>
      </c>
      <c r="AU369" s="16" t="s">
        <v>82</v>
      </c>
    </row>
    <row r="370" spans="2:65" s="1" customFormat="1" ht="16.5" customHeight="1">
      <c r="B370" s="33"/>
      <c r="C370" s="173" t="s">
        <v>1087</v>
      </c>
      <c r="D370" s="173" t="s">
        <v>151</v>
      </c>
      <c r="E370" s="174" t="s">
        <v>2753</v>
      </c>
      <c r="F370" s="175" t="s">
        <v>2754</v>
      </c>
      <c r="G370" s="176" t="s">
        <v>1872</v>
      </c>
      <c r="H370" s="177">
        <v>1</v>
      </c>
      <c r="I370" s="178"/>
      <c r="J370" s="179">
        <f>ROUND(I370*H370,2)</f>
        <v>0</v>
      </c>
      <c r="K370" s="175" t="s">
        <v>19</v>
      </c>
      <c r="L370" s="37"/>
      <c r="M370" s="180" t="s">
        <v>19</v>
      </c>
      <c r="N370" s="181" t="s">
        <v>45</v>
      </c>
      <c r="O370" s="59"/>
      <c r="P370" s="182">
        <f>O370*H370</f>
        <v>0</v>
      </c>
      <c r="Q370" s="182">
        <v>0</v>
      </c>
      <c r="R370" s="182">
        <f>Q370*H370</f>
        <v>0</v>
      </c>
      <c r="S370" s="182">
        <v>0</v>
      </c>
      <c r="T370" s="183">
        <f>S370*H370</f>
        <v>0</v>
      </c>
      <c r="AR370" s="16" t="s">
        <v>2330</v>
      </c>
      <c r="AT370" s="16" t="s">
        <v>151</v>
      </c>
      <c r="AU370" s="16" t="s">
        <v>82</v>
      </c>
      <c r="AY370" s="16" t="s">
        <v>148</v>
      </c>
      <c r="BE370" s="184">
        <f>IF(N370="základní",J370,0)</f>
        <v>0</v>
      </c>
      <c r="BF370" s="184">
        <f>IF(N370="snížená",J370,0)</f>
        <v>0</v>
      </c>
      <c r="BG370" s="184">
        <f>IF(N370="zákl. přenesená",J370,0)</f>
        <v>0</v>
      </c>
      <c r="BH370" s="184">
        <f>IF(N370="sníž. přenesená",J370,0)</f>
        <v>0</v>
      </c>
      <c r="BI370" s="184">
        <f>IF(N370="nulová",J370,0)</f>
        <v>0</v>
      </c>
      <c r="BJ370" s="16" t="s">
        <v>82</v>
      </c>
      <c r="BK370" s="184">
        <f>ROUND(I370*H370,2)</f>
        <v>0</v>
      </c>
      <c r="BL370" s="16" t="s">
        <v>2330</v>
      </c>
      <c r="BM370" s="16" t="s">
        <v>2755</v>
      </c>
    </row>
    <row r="371" spans="2:65" s="1" customFormat="1" ht="19.5">
      <c r="B371" s="33"/>
      <c r="C371" s="34"/>
      <c r="D371" s="185" t="s">
        <v>162</v>
      </c>
      <c r="E371" s="34"/>
      <c r="F371" s="186" t="s">
        <v>2756</v>
      </c>
      <c r="G371" s="34"/>
      <c r="H371" s="34"/>
      <c r="I371" s="102"/>
      <c r="J371" s="34"/>
      <c r="K371" s="34"/>
      <c r="L371" s="37"/>
      <c r="M371" s="187"/>
      <c r="N371" s="59"/>
      <c r="O371" s="59"/>
      <c r="P371" s="59"/>
      <c r="Q371" s="59"/>
      <c r="R371" s="59"/>
      <c r="S371" s="59"/>
      <c r="T371" s="60"/>
      <c r="AT371" s="16" t="s">
        <v>162</v>
      </c>
      <c r="AU371" s="16" t="s">
        <v>82</v>
      </c>
    </row>
    <row r="372" spans="2:65" s="1" customFormat="1" ht="16.5" customHeight="1">
      <c r="B372" s="33"/>
      <c r="C372" s="173" t="s">
        <v>1092</v>
      </c>
      <c r="D372" s="173" t="s">
        <v>151</v>
      </c>
      <c r="E372" s="174" t="s">
        <v>2757</v>
      </c>
      <c r="F372" s="175" t="s">
        <v>2758</v>
      </c>
      <c r="G372" s="176" t="s">
        <v>1872</v>
      </c>
      <c r="H372" s="177">
        <v>1</v>
      </c>
      <c r="I372" s="178"/>
      <c r="J372" s="179">
        <f>ROUND(I372*H372,2)</f>
        <v>0</v>
      </c>
      <c r="K372" s="175" t="s">
        <v>19</v>
      </c>
      <c r="L372" s="37"/>
      <c r="M372" s="180" t="s">
        <v>19</v>
      </c>
      <c r="N372" s="181" t="s">
        <v>45</v>
      </c>
      <c r="O372" s="59"/>
      <c r="P372" s="182">
        <f>O372*H372</f>
        <v>0</v>
      </c>
      <c r="Q372" s="182">
        <v>0</v>
      </c>
      <c r="R372" s="182">
        <f>Q372*H372</f>
        <v>0</v>
      </c>
      <c r="S372" s="182">
        <v>0</v>
      </c>
      <c r="T372" s="183">
        <f>S372*H372</f>
        <v>0</v>
      </c>
      <c r="AR372" s="16" t="s">
        <v>2330</v>
      </c>
      <c r="AT372" s="16" t="s">
        <v>151</v>
      </c>
      <c r="AU372" s="16" t="s">
        <v>82</v>
      </c>
      <c r="AY372" s="16" t="s">
        <v>148</v>
      </c>
      <c r="BE372" s="184">
        <f>IF(N372="základní",J372,0)</f>
        <v>0</v>
      </c>
      <c r="BF372" s="184">
        <f>IF(N372="snížená",J372,0)</f>
        <v>0</v>
      </c>
      <c r="BG372" s="184">
        <f>IF(N372="zákl. přenesená",J372,0)</f>
        <v>0</v>
      </c>
      <c r="BH372" s="184">
        <f>IF(N372="sníž. přenesená",J372,0)</f>
        <v>0</v>
      </c>
      <c r="BI372" s="184">
        <f>IF(N372="nulová",J372,0)</f>
        <v>0</v>
      </c>
      <c r="BJ372" s="16" t="s">
        <v>82</v>
      </c>
      <c r="BK372" s="184">
        <f>ROUND(I372*H372,2)</f>
        <v>0</v>
      </c>
      <c r="BL372" s="16" t="s">
        <v>2330</v>
      </c>
      <c r="BM372" s="16" t="s">
        <v>2759</v>
      </c>
    </row>
    <row r="373" spans="2:65" s="1" customFormat="1" ht="16.5" customHeight="1">
      <c r="B373" s="33"/>
      <c r="C373" s="173" t="s">
        <v>1099</v>
      </c>
      <c r="D373" s="173" t="s">
        <v>151</v>
      </c>
      <c r="E373" s="174" t="s">
        <v>2760</v>
      </c>
      <c r="F373" s="175" t="s">
        <v>2761</v>
      </c>
      <c r="G373" s="176" t="s">
        <v>1872</v>
      </c>
      <c r="H373" s="177">
        <v>1</v>
      </c>
      <c r="I373" s="178"/>
      <c r="J373" s="179">
        <f>ROUND(I373*H373,2)</f>
        <v>0</v>
      </c>
      <c r="K373" s="175" t="s">
        <v>19</v>
      </c>
      <c r="L373" s="37"/>
      <c r="M373" s="180" t="s">
        <v>19</v>
      </c>
      <c r="N373" s="181" t="s">
        <v>45</v>
      </c>
      <c r="O373" s="59"/>
      <c r="P373" s="182">
        <f>O373*H373</f>
        <v>0</v>
      </c>
      <c r="Q373" s="182">
        <v>0</v>
      </c>
      <c r="R373" s="182">
        <f>Q373*H373</f>
        <v>0</v>
      </c>
      <c r="S373" s="182">
        <v>0</v>
      </c>
      <c r="T373" s="183">
        <f>S373*H373</f>
        <v>0</v>
      </c>
      <c r="AR373" s="16" t="s">
        <v>2330</v>
      </c>
      <c r="AT373" s="16" t="s">
        <v>151</v>
      </c>
      <c r="AU373" s="16" t="s">
        <v>82</v>
      </c>
      <c r="AY373" s="16" t="s">
        <v>148</v>
      </c>
      <c r="BE373" s="184">
        <f>IF(N373="základní",J373,0)</f>
        <v>0</v>
      </c>
      <c r="BF373" s="184">
        <f>IF(N373="snížená",J373,0)</f>
        <v>0</v>
      </c>
      <c r="BG373" s="184">
        <f>IF(N373="zákl. přenesená",J373,0)</f>
        <v>0</v>
      </c>
      <c r="BH373" s="184">
        <f>IF(N373="sníž. přenesená",J373,0)</f>
        <v>0</v>
      </c>
      <c r="BI373" s="184">
        <f>IF(N373="nulová",J373,0)</f>
        <v>0</v>
      </c>
      <c r="BJ373" s="16" t="s">
        <v>82</v>
      </c>
      <c r="BK373" s="184">
        <f>ROUND(I373*H373,2)</f>
        <v>0</v>
      </c>
      <c r="BL373" s="16" t="s">
        <v>2330</v>
      </c>
      <c r="BM373" s="16" t="s">
        <v>2762</v>
      </c>
    </row>
    <row r="374" spans="2:65" s="1" customFormat="1" ht="19.5">
      <c r="B374" s="33"/>
      <c r="C374" s="34"/>
      <c r="D374" s="185" t="s">
        <v>162</v>
      </c>
      <c r="E374" s="34"/>
      <c r="F374" s="186" t="s">
        <v>2763</v>
      </c>
      <c r="G374" s="34"/>
      <c r="H374" s="34"/>
      <c r="I374" s="102"/>
      <c r="J374" s="34"/>
      <c r="K374" s="34"/>
      <c r="L374" s="37"/>
      <c r="M374" s="187"/>
      <c r="N374" s="59"/>
      <c r="O374" s="59"/>
      <c r="P374" s="59"/>
      <c r="Q374" s="59"/>
      <c r="R374" s="59"/>
      <c r="S374" s="59"/>
      <c r="T374" s="60"/>
      <c r="AT374" s="16" t="s">
        <v>162</v>
      </c>
      <c r="AU374" s="16" t="s">
        <v>82</v>
      </c>
    </row>
    <row r="375" spans="2:65" s="1" customFormat="1" ht="16.5" customHeight="1">
      <c r="B375" s="33"/>
      <c r="C375" s="173" t="s">
        <v>1104</v>
      </c>
      <c r="D375" s="173" t="s">
        <v>151</v>
      </c>
      <c r="E375" s="174" t="s">
        <v>2764</v>
      </c>
      <c r="F375" s="175" t="s">
        <v>2765</v>
      </c>
      <c r="G375" s="176" t="s">
        <v>1872</v>
      </c>
      <c r="H375" s="177">
        <v>1</v>
      </c>
      <c r="I375" s="178"/>
      <c r="J375" s="179">
        <f>ROUND(I375*H375,2)</f>
        <v>0</v>
      </c>
      <c r="K375" s="175" t="s">
        <v>19</v>
      </c>
      <c r="L375" s="37"/>
      <c r="M375" s="180" t="s">
        <v>19</v>
      </c>
      <c r="N375" s="181" t="s">
        <v>45</v>
      </c>
      <c r="O375" s="59"/>
      <c r="P375" s="182">
        <f>O375*H375</f>
        <v>0</v>
      </c>
      <c r="Q375" s="182">
        <v>0</v>
      </c>
      <c r="R375" s="182">
        <f>Q375*H375</f>
        <v>0</v>
      </c>
      <c r="S375" s="182">
        <v>0</v>
      </c>
      <c r="T375" s="183">
        <f>S375*H375</f>
        <v>0</v>
      </c>
      <c r="AR375" s="16" t="s">
        <v>2330</v>
      </c>
      <c r="AT375" s="16" t="s">
        <v>151</v>
      </c>
      <c r="AU375" s="16" t="s">
        <v>82</v>
      </c>
      <c r="AY375" s="16" t="s">
        <v>148</v>
      </c>
      <c r="BE375" s="184">
        <f>IF(N375="základní",J375,0)</f>
        <v>0</v>
      </c>
      <c r="BF375" s="184">
        <f>IF(N375="snížená",J375,0)</f>
        <v>0</v>
      </c>
      <c r="BG375" s="184">
        <f>IF(N375="zákl. přenesená",J375,0)</f>
        <v>0</v>
      </c>
      <c r="BH375" s="184">
        <f>IF(N375="sníž. přenesená",J375,0)</f>
        <v>0</v>
      </c>
      <c r="BI375" s="184">
        <f>IF(N375="nulová",J375,0)</f>
        <v>0</v>
      </c>
      <c r="BJ375" s="16" t="s">
        <v>82</v>
      </c>
      <c r="BK375" s="184">
        <f>ROUND(I375*H375,2)</f>
        <v>0</v>
      </c>
      <c r="BL375" s="16" t="s">
        <v>2330</v>
      </c>
      <c r="BM375" s="16" t="s">
        <v>2766</v>
      </c>
    </row>
    <row r="376" spans="2:65" s="1" customFormat="1" ht="19.5">
      <c r="B376" s="33"/>
      <c r="C376" s="34"/>
      <c r="D376" s="185" t="s">
        <v>162</v>
      </c>
      <c r="E376" s="34"/>
      <c r="F376" s="186" t="s">
        <v>2767</v>
      </c>
      <c r="G376" s="34"/>
      <c r="H376" s="34"/>
      <c r="I376" s="102"/>
      <c r="J376" s="34"/>
      <c r="K376" s="34"/>
      <c r="L376" s="37"/>
      <c r="M376" s="187"/>
      <c r="N376" s="59"/>
      <c r="O376" s="59"/>
      <c r="P376" s="59"/>
      <c r="Q376" s="59"/>
      <c r="R376" s="59"/>
      <c r="S376" s="59"/>
      <c r="T376" s="60"/>
      <c r="AT376" s="16" t="s">
        <v>162</v>
      </c>
      <c r="AU376" s="16" t="s">
        <v>82</v>
      </c>
    </row>
    <row r="377" spans="2:65" s="1" customFormat="1" ht="16.5" customHeight="1">
      <c r="B377" s="33"/>
      <c r="C377" s="173" t="s">
        <v>1110</v>
      </c>
      <c r="D377" s="173" t="s">
        <v>151</v>
      </c>
      <c r="E377" s="174" t="s">
        <v>2768</v>
      </c>
      <c r="F377" s="175" t="s">
        <v>2769</v>
      </c>
      <c r="G377" s="176" t="s">
        <v>1872</v>
      </c>
      <c r="H377" s="177">
        <v>1</v>
      </c>
      <c r="I377" s="178"/>
      <c r="J377" s="179">
        <f>ROUND(I377*H377,2)</f>
        <v>0</v>
      </c>
      <c r="K377" s="175" t="s">
        <v>19</v>
      </c>
      <c r="L377" s="37"/>
      <c r="M377" s="180" t="s">
        <v>19</v>
      </c>
      <c r="N377" s="181" t="s">
        <v>45</v>
      </c>
      <c r="O377" s="59"/>
      <c r="P377" s="182">
        <f>O377*H377</f>
        <v>0</v>
      </c>
      <c r="Q377" s="182">
        <v>0</v>
      </c>
      <c r="R377" s="182">
        <f>Q377*H377</f>
        <v>0</v>
      </c>
      <c r="S377" s="182">
        <v>0</v>
      </c>
      <c r="T377" s="183">
        <f>S377*H377</f>
        <v>0</v>
      </c>
      <c r="AR377" s="16" t="s">
        <v>2330</v>
      </c>
      <c r="AT377" s="16" t="s">
        <v>151</v>
      </c>
      <c r="AU377" s="16" t="s">
        <v>82</v>
      </c>
      <c r="AY377" s="16" t="s">
        <v>148</v>
      </c>
      <c r="BE377" s="184">
        <f>IF(N377="základní",J377,0)</f>
        <v>0</v>
      </c>
      <c r="BF377" s="184">
        <f>IF(N377="snížená",J377,0)</f>
        <v>0</v>
      </c>
      <c r="BG377" s="184">
        <f>IF(N377="zákl. přenesená",J377,0)</f>
        <v>0</v>
      </c>
      <c r="BH377" s="184">
        <f>IF(N377="sníž. přenesená",J377,0)</f>
        <v>0</v>
      </c>
      <c r="BI377" s="184">
        <f>IF(N377="nulová",J377,0)</f>
        <v>0</v>
      </c>
      <c r="BJ377" s="16" t="s">
        <v>82</v>
      </c>
      <c r="BK377" s="184">
        <f>ROUND(I377*H377,2)</f>
        <v>0</v>
      </c>
      <c r="BL377" s="16" t="s">
        <v>2330</v>
      </c>
      <c r="BM377" s="16" t="s">
        <v>2770</v>
      </c>
    </row>
    <row r="378" spans="2:65" s="1" customFormat="1" ht="19.5">
      <c r="B378" s="33"/>
      <c r="C378" s="34"/>
      <c r="D378" s="185" t="s">
        <v>162</v>
      </c>
      <c r="E378" s="34"/>
      <c r="F378" s="186" t="s">
        <v>2771</v>
      </c>
      <c r="G378" s="34"/>
      <c r="H378" s="34"/>
      <c r="I378" s="102"/>
      <c r="J378" s="34"/>
      <c r="K378" s="34"/>
      <c r="L378" s="37"/>
      <c r="M378" s="187"/>
      <c r="N378" s="59"/>
      <c r="O378" s="59"/>
      <c r="P378" s="59"/>
      <c r="Q378" s="59"/>
      <c r="R378" s="59"/>
      <c r="S378" s="59"/>
      <c r="T378" s="60"/>
      <c r="AT378" s="16" t="s">
        <v>162</v>
      </c>
      <c r="AU378" s="16" t="s">
        <v>82</v>
      </c>
    </row>
    <row r="379" spans="2:65" s="1" customFormat="1" ht="16.5" customHeight="1">
      <c r="B379" s="33"/>
      <c r="C379" s="173" t="s">
        <v>1120</v>
      </c>
      <c r="D379" s="173" t="s">
        <v>151</v>
      </c>
      <c r="E379" s="174" t="s">
        <v>2772</v>
      </c>
      <c r="F379" s="175" t="s">
        <v>2773</v>
      </c>
      <c r="G379" s="176" t="s">
        <v>1872</v>
      </c>
      <c r="H379" s="177">
        <v>1</v>
      </c>
      <c r="I379" s="178"/>
      <c r="J379" s="179">
        <f t="shared" ref="J379:J385" si="20">ROUND(I379*H379,2)</f>
        <v>0</v>
      </c>
      <c r="K379" s="175" t="s">
        <v>19</v>
      </c>
      <c r="L379" s="37"/>
      <c r="M379" s="180" t="s">
        <v>19</v>
      </c>
      <c r="N379" s="181" t="s">
        <v>45</v>
      </c>
      <c r="O379" s="59"/>
      <c r="P379" s="182">
        <f t="shared" ref="P379:P385" si="21">O379*H379</f>
        <v>0</v>
      </c>
      <c r="Q379" s="182">
        <v>0</v>
      </c>
      <c r="R379" s="182">
        <f t="shared" ref="R379:R385" si="22">Q379*H379</f>
        <v>0</v>
      </c>
      <c r="S379" s="182">
        <v>0</v>
      </c>
      <c r="T379" s="183">
        <f t="shared" ref="T379:T385" si="23">S379*H379</f>
        <v>0</v>
      </c>
      <c r="AR379" s="16" t="s">
        <v>2330</v>
      </c>
      <c r="AT379" s="16" t="s">
        <v>151</v>
      </c>
      <c r="AU379" s="16" t="s">
        <v>82</v>
      </c>
      <c r="AY379" s="16" t="s">
        <v>148</v>
      </c>
      <c r="BE379" s="184">
        <f t="shared" ref="BE379:BE385" si="24">IF(N379="základní",J379,0)</f>
        <v>0</v>
      </c>
      <c r="BF379" s="184">
        <f t="shared" ref="BF379:BF385" si="25">IF(N379="snížená",J379,0)</f>
        <v>0</v>
      </c>
      <c r="BG379" s="184">
        <f t="shared" ref="BG379:BG385" si="26">IF(N379="zákl. přenesená",J379,0)</f>
        <v>0</v>
      </c>
      <c r="BH379" s="184">
        <f t="shared" ref="BH379:BH385" si="27">IF(N379="sníž. přenesená",J379,0)</f>
        <v>0</v>
      </c>
      <c r="BI379" s="184">
        <f t="shared" ref="BI379:BI385" si="28">IF(N379="nulová",J379,0)</f>
        <v>0</v>
      </c>
      <c r="BJ379" s="16" t="s">
        <v>82</v>
      </c>
      <c r="BK379" s="184">
        <f t="shared" ref="BK379:BK385" si="29">ROUND(I379*H379,2)</f>
        <v>0</v>
      </c>
      <c r="BL379" s="16" t="s">
        <v>2330</v>
      </c>
      <c r="BM379" s="16" t="s">
        <v>2774</v>
      </c>
    </row>
    <row r="380" spans="2:65" s="1" customFormat="1" ht="16.5" customHeight="1">
      <c r="B380" s="33"/>
      <c r="C380" s="173" t="s">
        <v>1125</v>
      </c>
      <c r="D380" s="173" t="s">
        <v>151</v>
      </c>
      <c r="E380" s="174" t="s">
        <v>2775</v>
      </c>
      <c r="F380" s="175" t="s">
        <v>2776</v>
      </c>
      <c r="G380" s="176" t="s">
        <v>1872</v>
      </c>
      <c r="H380" s="177">
        <v>1</v>
      </c>
      <c r="I380" s="178"/>
      <c r="J380" s="179">
        <f t="shared" si="20"/>
        <v>0</v>
      </c>
      <c r="K380" s="175" t="s">
        <v>19</v>
      </c>
      <c r="L380" s="37"/>
      <c r="M380" s="180" t="s">
        <v>19</v>
      </c>
      <c r="N380" s="181" t="s">
        <v>45</v>
      </c>
      <c r="O380" s="59"/>
      <c r="P380" s="182">
        <f t="shared" si="21"/>
        <v>0</v>
      </c>
      <c r="Q380" s="182">
        <v>0</v>
      </c>
      <c r="R380" s="182">
        <f t="shared" si="22"/>
        <v>0</v>
      </c>
      <c r="S380" s="182">
        <v>0</v>
      </c>
      <c r="T380" s="183">
        <f t="shared" si="23"/>
        <v>0</v>
      </c>
      <c r="AR380" s="16" t="s">
        <v>2330</v>
      </c>
      <c r="AT380" s="16" t="s">
        <v>151</v>
      </c>
      <c r="AU380" s="16" t="s">
        <v>82</v>
      </c>
      <c r="AY380" s="16" t="s">
        <v>148</v>
      </c>
      <c r="BE380" s="184">
        <f t="shared" si="24"/>
        <v>0</v>
      </c>
      <c r="BF380" s="184">
        <f t="shared" si="25"/>
        <v>0</v>
      </c>
      <c r="BG380" s="184">
        <f t="shared" si="26"/>
        <v>0</v>
      </c>
      <c r="BH380" s="184">
        <f t="shared" si="27"/>
        <v>0</v>
      </c>
      <c r="BI380" s="184">
        <f t="shared" si="28"/>
        <v>0</v>
      </c>
      <c r="BJ380" s="16" t="s">
        <v>82</v>
      </c>
      <c r="BK380" s="184">
        <f t="shared" si="29"/>
        <v>0</v>
      </c>
      <c r="BL380" s="16" t="s">
        <v>2330</v>
      </c>
      <c r="BM380" s="16" t="s">
        <v>2777</v>
      </c>
    </row>
    <row r="381" spans="2:65" s="1" customFormat="1" ht="16.5" customHeight="1">
      <c r="B381" s="33"/>
      <c r="C381" s="173" t="s">
        <v>1130</v>
      </c>
      <c r="D381" s="173" t="s">
        <v>151</v>
      </c>
      <c r="E381" s="174" t="s">
        <v>2778</v>
      </c>
      <c r="F381" s="175" t="s">
        <v>2779</v>
      </c>
      <c r="G381" s="176" t="s">
        <v>1872</v>
      </c>
      <c r="H381" s="177">
        <v>1</v>
      </c>
      <c r="I381" s="178"/>
      <c r="J381" s="179">
        <f t="shared" si="20"/>
        <v>0</v>
      </c>
      <c r="K381" s="175" t="s">
        <v>19</v>
      </c>
      <c r="L381" s="37"/>
      <c r="M381" s="180" t="s">
        <v>19</v>
      </c>
      <c r="N381" s="181" t="s">
        <v>45</v>
      </c>
      <c r="O381" s="59"/>
      <c r="P381" s="182">
        <f t="shared" si="21"/>
        <v>0</v>
      </c>
      <c r="Q381" s="182">
        <v>0</v>
      </c>
      <c r="R381" s="182">
        <f t="shared" si="22"/>
        <v>0</v>
      </c>
      <c r="S381" s="182">
        <v>0</v>
      </c>
      <c r="T381" s="183">
        <f t="shared" si="23"/>
        <v>0</v>
      </c>
      <c r="AR381" s="16" t="s">
        <v>2330</v>
      </c>
      <c r="AT381" s="16" t="s">
        <v>151</v>
      </c>
      <c r="AU381" s="16" t="s">
        <v>82</v>
      </c>
      <c r="AY381" s="16" t="s">
        <v>148</v>
      </c>
      <c r="BE381" s="184">
        <f t="shared" si="24"/>
        <v>0</v>
      </c>
      <c r="BF381" s="184">
        <f t="shared" si="25"/>
        <v>0</v>
      </c>
      <c r="BG381" s="184">
        <f t="shared" si="26"/>
        <v>0</v>
      </c>
      <c r="BH381" s="184">
        <f t="shared" si="27"/>
        <v>0</v>
      </c>
      <c r="BI381" s="184">
        <f t="shared" si="28"/>
        <v>0</v>
      </c>
      <c r="BJ381" s="16" t="s">
        <v>82</v>
      </c>
      <c r="BK381" s="184">
        <f t="shared" si="29"/>
        <v>0</v>
      </c>
      <c r="BL381" s="16" t="s">
        <v>2330</v>
      </c>
      <c r="BM381" s="16" t="s">
        <v>2780</v>
      </c>
    </row>
    <row r="382" spans="2:65" s="1" customFormat="1" ht="16.5" customHeight="1">
      <c r="B382" s="33"/>
      <c r="C382" s="173" t="s">
        <v>1136</v>
      </c>
      <c r="D382" s="173" t="s">
        <v>151</v>
      </c>
      <c r="E382" s="174" t="s">
        <v>2781</v>
      </c>
      <c r="F382" s="175" t="s">
        <v>2782</v>
      </c>
      <c r="G382" s="176" t="s">
        <v>1872</v>
      </c>
      <c r="H382" s="177">
        <v>1</v>
      </c>
      <c r="I382" s="178"/>
      <c r="J382" s="179">
        <f t="shared" si="20"/>
        <v>0</v>
      </c>
      <c r="K382" s="175" t="s">
        <v>19</v>
      </c>
      <c r="L382" s="37"/>
      <c r="M382" s="180" t="s">
        <v>19</v>
      </c>
      <c r="N382" s="181" t="s">
        <v>45</v>
      </c>
      <c r="O382" s="59"/>
      <c r="P382" s="182">
        <f t="shared" si="21"/>
        <v>0</v>
      </c>
      <c r="Q382" s="182">
        <v>0</v>
      </c>
      <c r="R382" s="182">
        <f t="shared" si="22"/>
        <v>0</v>
      </c>
      <c r="S382" s="182">
        <v>0</v>
      </c>
      <c r="T382" s="183">
        <f t="shared" si="23"/>
        <v>0</v>
      </c>
      <c r="AR382" s="16" t="s">
        <v>2330</v>
      </c>
      <c r="AT382" s="16" t="s">
        <v>151</v>
      </c>
      <c r="AU382" s="16" t="s">
        <v>82</v>
      </c>
      <c r="AY382" s="16" t="s">
        <v>148</v>
      </c>
      <c r="BE382" s="184">
        <f t="shared" si="24"/>
        <v>0</v>
      </c>
      <c r="BF382" s="184">
        <f t="shared" si="25"/>
        <v>0</v>
      </c>
      <c r="BG382" s="184">
        <f t="shared" si="26"/>
        <v>0</v>
      </c>
      <c r="BH382" s="184">
        <f t="shared" si="27"/>
        <v>0</v>
      </c>
      <c r="BI382" s="184">
        <f t="shared" si="28"/>
        <v>0</v>
      </c>
      <c r="BJ382" s="16" t="s">
        <v>82</v>
      </c>
      <c r="BK382" s="184">
        <f t="shared" si="29"/>
        <v>0</v>
      </c>
      <c r="BL382" s="16" t="s">
        <v>2330</v>
      </c>
      <c r="BM382" s="16" t="s">
        <v>2783</v>
      </c>
    </row>
    <row r="383" spans="2:65" s="1" customFormat="1" ht="16.5" customHeight="1">
      <c r="B383" s="33"/>
      <c r="C383" s="173" t="s">
        <v>1141</v>
      </c>
      <c r="D383" s="173" t="s">
        <v>151</v>
      </c>
      <c r="E383" s="174" t="s">
        <v>2784</v>
      </c>
      <c r="F383" s="175" t="s">
        <v>2785</v>
      </c>
      <c r="G383" s="176" t="s">
        <v>1872</v>
      </c>
      <c r="H383" s="177">
        <v>1</v>
      </c>
      <c r="I383" s="178"/>
      <c r="J383" s="179">
        <f t="shared" si="20"/>
        <v>0</v>
      </c>
      <c r="K383" s="175" t="s">
        <v>19</v>
      </c>
      <c r="L383" s="37"/>
      <c r="M383" s="180" t="s">
        <v>19</v>
      </c>
      <c r="N383" s="181" t="s">
        <v>45</v>
      </c>
      <c r="O383" s="59"/>
      <c r="P383" s="182">
        <f t="shared" si="21"/>
        <v>0</v>
      </c>
      <c r="Q383" s="182">
        <v>0</v>
      </c>
      <c r="R383" s="182">
        <f t="shared" si="22"/>
        <v>0</v>
      </c>
      <c r="S383" s="182">
        <v>0</v>
      </c>
      <c r="T383" s="183">
        <f t="shared" si="23"/>
        <v>0</v>
      </c>
      <c r="AR383" s="16" t="s">
        <v>2330</v>
      </c>
      <c r="AT383" s="16" t="s">
        <v>151</v>
      </c>
      <c r="AU383" s="16" t="s">
        <v>82</v>
      </c>
      <c r="AY383" s="16" t="s">
        <v>148</v>
      </c>
      <c r="BE383" s="184">
        <f t="shared" si="24"/>
        <v>0</v>
      </c>
      <c r="BF383" s="184">
        <f t="shared" si="25"/>
        <v>0</v>
      </c>
      <c r="BG383" s="184">
        <f t="shared" si="26"/>
        <v>0</v>
      </c>
      <c r="BH383" s="184">
        <f t="shared" si="27"/>
        <v>0</v>
      </c>
      <c r="BI383" s="184">
        <f t="shared" si="28"/>
        <v>0</v>
      </c>
      <c r="BJ383" s="16" t="s">
        <v>82</v>
      </c>
      <c r="BK383" s="184">
        <f t="shared" si="29"/>
        <v>0</v>
      </c>
      <c r="BL383" s="16" t="s">
        <v>2330</v>
      </c>
      <c r="BM383" s="16" t="s">
        <v>2786</v>
      </c>
    </row>
    <row r="384" spans="2:65" s="1" customFormat="1" ht="16.5" customHeight="1">
      <c r="B384" s="33"/>
      <c r="C384" s="173" t="s">
        <v>1146</v>
      </c>
      <c r="D384" s="173" t="s">
        <v>151</v>
      </c>
      <c r="E384" s="174" t="s">
        <v>2787</v>
      </c>
      <c r="F384" s="175" t="s">
        <v>2329</v>
      </c>
      <c r="G384" s="176" t="s">
        <v>1872</v>
      </c>
      <c r="H384" s="177">
        <v>1</v>
      </c>
      <c r="I384" s="178"/>
      <c r="J384" s="179">
        <f t="shared" si="20"/>
        <v>0</v>
      </c>
      <c r="K384" s="175" t="s">
        <v>19</v>
      </c>
      <c r="L384" s="37"/>
      <c r="M384" s="180" t="s">
        <v>19</v>
      </c>
      <c r="N384" s="181" t="s">
        <v>45</v>
      </c>
      <c r="O384" s="59"/>
      <c r="P384" s="182">
        <f t="shared" si="21"/>
        <v>0</v>
      </c>
      <c r="Q384" s="182">
        <v>0</v>
      </c>
      <c r="R384" s="182">
        <f t="shared" si="22"/>
        <v>0</v>
      </c>
      <c r="S384" s="182">
        <v>0</v>
      </c>
      <c r="T384" s="183">
        <f t="shared" si="23"/>
        <v>0</v>
      </c>
      <c r="AR384" s="16" t="s">
        <v>2330</v>
      </c>
      <c r="AT384" s="16" t="s">
        <v>151</v>
      </c>
      <c r="AU384" s="16" t="s">
        <v>82</v>
      </c>
      <c r="AY384" s="16" t="s">
        <v>148</v>
      </c>
      <c r="BE384" s="184">
        <f t="shared" si="24"/>
        <v>0</v>
      </c>
      <c r="BF384" s="184">
        <f t="shared" si="25"/>
        <v>0</v>
      </c>
      <c r="BG384" s="184">
        <f t="shared" si="26"/>
        <v>0</v>
      </c>
      <c r="BH384" s="184">
        <f t="shared" si="27"/>
        <v>0</v>
      </c>
      <c r="BI384" s="184">
        <f t="shared" si="28"/>
        <v>0</v>
      </c>
      <c r="BJ384" s="16" t="s">
        <v>82</v>
      </c>
      <c r="BK384" s="184">
        <f t="shared" si="29"/>
        <v>0</v>
      </c>
      <c r="BL384" s="16" t="s">
        <v>2330</v>
      </c>
      <c r="BM384" s="16" t="s">
        <v>2788</v>
      </c>
    </row>
    <row r="385" spans="2:65" s="1" customFormat="1" ht="16.5" customHeight="1">
      <c r="B385" s="33"/>
      <c r="C385" s="173" t="s">
        <v>1152</v>
      </c>
      <c r="D385" s="173" t="s">
        <v>151</v>
      </c>
      <c r="E385" s="174" t="s">
        <v>2789</v>
      </c>
      <c r="F385" s="175" t="s">
        <v>2790</v>
      </c>
      <c r="G385" s="176" t="s">
        <v>1872</v>
      </c>
      <c r="H385" s="177">
        <v>1</v>
      </c>
      <c r="I385" s="178"/>
      <c r="J385" s="179">
        <f t="shared" si="20"/>
        <v>0</v>
      </c>
      <c r="K385" s="175" t="s">
        <v>19</v>
      </c>
      <c r="L385" s="37"/>
      <c r="M385" s="233" t="s">
        <v>19</v>
      </c>
      <c r="N385" s="234" t="s">
        <v>45</v>
      </c>
      <c r="O385" s="231"/>
      <c r="P385" s="235">
        <f t="shared" si="21"/>
        <v>0</v>
      </c>
      <c r="Q385" s="235">
        <v>0</v>
      </c>
      <c r="R385" s="235">
        <f t="shared" si="22"/>
        <v>0</v>
      </c>
      <c r="S385" s="235">
        <v>0</v>
      </c>
      <c r="T385" s="236">
        <f t="shared" si="23"/>
        <v>0</v>
      </c>
      <c r="AR385" s="16" t="s">
        <v>2330</v>
      </c>
      <c r="AT385" s="16" t="s">
        <v>151</v>
      </c>
      <c r="AU385" s="16" t="s">
        <v>82</v>
      </c>
      <c r="AY385" s="16" t="s">
        <v>148</v>
      </c>
      <c r="BE385" s="184">
        <f t="shared" si="24"/>
        <v>0</v>
      </c>
      <c r="BF385" s="184">
        <f t="shared" si="25"/>
        <v>0</v>
      </c>
      <c r="BG385" s="184">
        <f t="shared" si="26"/>
        <v>0</v>
      </c>
      <c r="BH385" s="184">
        <f t="shared" si="27"/>
        <v>0</v>
      </c>
      <c r="BI385" s="184">
        <f t="shared" si="28"/>
        <v>0</v>
      </c>
      <c r="BJ385" s="16" t="s">
        <v>82</v>
      </c>
      <c r="BK385" s="184">
        <f t="shared" si="29"/>
        <v>0</v>
      </c>
      <c r="BL385" s="16" t="s">
        <v>2330</v>
      </c>
      <c r="BM385" s="16" t="s">
        <v>2791</v>
      </c>
    </row>
    <row r="386" spans="2:65" s="1" customFormat="1" ht="6.95" customHeight="1">
      <c r="B386" s="45"/>
      <c r="C386" s="46"/>
      <c r="D386" s="46"/>
      <c r="E386" s="46"/>
      <c r="F386" s="46"/>
      <c r="G386" s="46"/>
      <c r="H386" s="46"/>
      <c r="I386" s="124"/>
      <c r="J386" s="46"/>
      <c r="K386" s="46"/>
      <c r="L386" s="37"/>
    </row>
  </sheetData>
  <sheetProtection algorithmName="SHA-512" hashValue="V+2d3fZPH5hQLLcXmfCCLxSAuJ4T2kRGaS8uhLFaZGiVmU5zz+US7cGfjO3UUlQNUL3hI/fDSuY3eDg30OQA9A==" saltValue="uA4dlVpSKLEt/+AlJtcW7SlVhGbp3aE1VP1UNBQnCMya4+M1KB0ob7ng83o20u9Hta40AjYTkGt0Hq5sgdAIVw==" spinCount="100000" sheet="1" objects="1" scenarios="1" formatColumns="0" formatRows="0" autoFilter="0"/>
  <autoFilter ref="C87:K385" xr:uid="{00000000-0009-0000-0000-000005000000}"/>
  <mergeCells count="9">
    <mergeCell ref="E50:H50"/>
    <mergeCell ref="E78:H78"/>
    <mergeCell ref="E80:H80"/>
    <mergeCell ref="L2:V2"/>
    <mergeCell ref="E7:H7"/>
    <mergeCell ref="E9:H9"/>
    <mergeCell ref="E18:H18"/>
    <mergeCell ref="E27:H27"/>
    <mergeCell ref="E48:H48"/>
  </mergeCells>
  <pageMargins left="0.39370078740157483" right="0.39370078740157483" top="0.39370078740157483" bottom="0.39370078740157483" header="0" footer="0"/>
  <pageSetup paperSize="9" scale="88" fitToHeight="100" orientation="landscape" r:id="rId1"/>
  <headerFooter>
    <oddFooter>&amp;CStrana &amp;P z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K218"/>
  <sheetViews>
    <sheetView showGridLines="0" zoomScaleNormal="100" workbookViewId="0"/>
  </sheetViews>
  <sheetFormatPr defaultRowHeight="11.25"/>
  <cols>
    <col min="1" max="1" width="8.33203125" style="237" customWidth="1"/>
    <col min="2" max="2" width="1.6640625" style="237" customWidth="1"/>
    <col min="3" max="4" width="5" style="237" customWidth="1"/>
    <col min="5" max="5" width="11.6640625" style="237" customWidth="1"/>
    <col min="6" max="6" width="9.1640625" style="237" customWidth="1"/>
    <col min="7" max="7" width="5" style="237" customWidth="1"/>
    <col min="8" max="8" width="77.83203125" style="237" customWidth="1"/>
    <col min="9" max="10" width="20" style="237" customWidth="1"/>
    <col min="11" max="11" width="1.6640625" style="237" customWidth="1"/>
  </cols>
  <sheetData>
    <row r="1" spans="2:11" ht="37.5" customHeight="1"/>
    <row r="2" spans="2:11" ht="7.5" customHeight="1">
      <c r="B2" s="238"/>
      <c r="C2" s="239"/>
      <c r="D2" s="239"/>
      <c r="E2" s="239"/>
      <c r="F2" s="239"/>
      <c r="G2" s="239"/>
      <c r="H2" s="239"/>
      <c r="I2" s="239"/>
      <c r="J2" s="239"/>
      <c r="K2" s="240"/>
    </row>
    <row r="3" spans="2:11" s="14" customFormat="1" ht="45" customHeight="1">
      <c r="B3" s="241"/>
      <c r="C3" s="366" t="s">
        <v>2792</v>
      </c>
      <c r="D3" s="366"/>
      <c r="E3" s="366"/>
      <c r="F3" s="366"/>
      <c r="G3" s="366"/>
      <c r="H3" s="366"/>
      <c r="I3" s="366"/>
      <c r="J3" s="366"/>
      <c r="K3" s="242"/>
    </row>
    <row r="4" spans="2:11" ht="25.5" customHeight="1">
      <c r="B4" s="243"/>
      <c r="C4" s="369" t="s">
        <v>2793</v>
      </c>
      <c r="D4" s="369"/>
      <c r="E4" s="369"/>
      <c r="F4" s="369"/>
      <c r="G4" s="369"/>
      <c r="H4" s="369"/>
      <c r="I4" s="369"/>
      <c r="J4" s="369"/>
      <c r="K4" s="244"/>
    </row>
    <row r="5" spans="2:11" ht="5.25" customHeight="1">
      <c r="B5" s="243"/>
      <c r="C5" s="245"/>
      <c r="D5" s="245"/>
      <c r="E5" s="245"/>
      <c r="F5" s="245"/>
      <c r="G5" s="245"/>
      <c r="H5" s="245"/>
      <c r="I5" s="245"/>
      <c r="J5" s="245"/>
      <c r="K5" s="244"/>
    </row>
    <row r="6" spans="2:11" ht="15" customHeight="1">
      <c r="B6" s="243"/>
      <c r="C6" s="367" t="s">
        <v>2794</v>
      </c>
      <c r="D6" s="367"/>
      <c r="E6" s="367"/>
      <c r="F6" s="367"/>
      <c r="G6" s="367"/>
      <c r="H6" s="367"/>
      <c r="I6" s="367"/>
      <c r="J6" s="367"/>
      <c r="K6" s="244"/>
    </row>
    <row r="7" spans="2:11" ht="15" customHeight="1">
      <c r="B7" s="247"/>
      <c r="C7" s="367" t="s">
        <v>2795</v>
      </c>
      <c r="D7" s="367"/>
      <c r="E7" s="367"/>
      <c r="F7" s="367"/>
      <c r="G7" s="367"/>
      <c r="H7" s="367"/>
      <c r="I7" s="367"/>
      <c r="J7" s="367"/>
      <c r="K7" s="244"/>
    </row>
    <row r="8" spans="2:11" ht="12.75" customHeight="1">
      <c r="B8" s="247"/>
      <c r="C8" s="246"/>
      <c r="D8" s="246"/>
      <c r="E8" s="246"/>
      <c r="F8" s="246"/>
      <c r="G8" s="246"/>
      <c r="H8" s="246"/>
      <c r="I8" s="246"/>
      <c r="J8" s="246"/>
      <c r="K8" s="244"/>
    </row>
    <row r="9" spans="2:11" ht="15" customHeight="1">
      <c r="B9" s="247"/>
      <c r="C9" s="367" t="s">
        <v>2796</v>
      </c>
      <c r="D9" s="367"/>
      <c r="E9" s="367"/>
      <c r="F9" s="367"/>
      <c r="G9" s="367"/>
      <c r="H9" s="367"/>
      <c r="I9" s="367"/>
      <c r="J9" s="367"/>
      <c r="K9" s="244"/>
    </row>
    <row r="10" spans="2:11" ht="15" customHeight="1">
      <c r="B10" s="247"/>
      <c r="C10" s="246"/>
      <c r="D10" s="367" t="s">
        <v>2797</v>
      </c>
      <c r="E10" s="367"/>
      <c r="F10" s="367"/>
      <c r="G10" s="367"/>
      <c r="H10" s="367"/>
      <c r="I10" s="367"/>
      <c r="J10" s="367"/>
      <c r="K10" s="244"/>
    </row>
    <row r="11" spans="2:11" ht="15" customHeight="1">
      <c r="B11" s="247"/>
      <c r="C11" s="248"/>
      <c r="D11" s="367" t="s">
        <v>2798</v>
      </c>
      <c r="E11" s="367"/>
      <c r="F11" s="367"/>
      <c r="G11" s="367"/>
      <c r="H11" s="367"/>
      <c r="I11" s="367"/>
      <c r="J11" s="367"/>
      <c r="K11" s="244"/>
    </row>
    <row r="12" spans="2:11" ht="15" customHeight="1">
      <c r="B12" s="247"/>
      <c r="C12" s="248"/>
      <c r="D12" s="246"/>
      <c r="E12" s="246"/>
      <c r="F12" s="246"/>
      <c r="G12" s="246"/>
      <c r="H12" s="246"/>
      <c r="I12" s="246"/>
      <c r="J12" s="246"/>
      <c r="K12" s="244"/>
    </row>
    <row r="13" spans="2:11" ht="15" customHeight="1">
      <c r="B13" s="247"/>
      <c r="C13" s="248"/>
      <c r="D13" s="249" t="s">
        <v>2799</v>
      </c>
      <c r="E13" s="246"/>
      <c r="F13" s="246"/>
      <c r="G13" s="246"/>
      <c r="H13" s="246"/>
      <c r="I13" s="246"/>
      <c r="J13" s="246"/>
      <c r="K13" s="244"/>
    </row>
    <row r="14" spans="2:11" ht="12.75" customHeight="1">
      <c r="B14" s="247"/>
      <c r="C14" s="248"/>
      <c r="D14" s="248"/>
      <c r="E14" s="248"/>
      <c r="F14" s="248"/>
      <c r="G14" s="248"/>
      <c r="H14" s="248"/>
      <c r="I14" s="248"/>
      <c r="J14" s="248"/>
      <c r="K14" s="244"/>
    </row>
    <row r="15" spans="2:11" ht="15" customHeight="1">
      <c r="B15" s="247"/>
      <c r="C15" s="248"/>
      <c r="D15" s="367" t="s">
        <v>2800</v>
      </c>
      <c r="E15" s="367"/>
      <c r="F15" s="367"/>
      <c r="G15" s="367"/>
      <c r="H15" s="367"/>
      <c r="I15" s="367"/>
      <c r="J15" s="367"/>
      <c r="K15" s="244"/>
    </row>
    <row r="16" spans="2:11" ht="15" customHeight="1">
      <c r="B16" s="247"/>
      <c r="C16" s="248"/>
      <c r="D16" s="367" t="s">
        <v>2801</v>
      </c>
      <c r="E16" s="367"/>
      <c r="F16" s="367"/>
      <c r="G16" s="367"/>
      <c r="H16" s="367"/>
      <c r="I16" s="367"/>
      <c r="J16" s="367"/>
      <c r="K16" s="244"/>
    </row>
    <row r="17" spans="2:11" ht="15" customHeight="1">
      <c r="B17" s="247"/>
      <c r="C17" s="248"/>
      <c r="D17" s="367" t="s">
        <v>2802</v>
      </c>
      <c r="E17" s="367"/>
      <c r="F17" s="367"/>
      <c r="G17" s="367"/>
      <c r="H17" s="367"/>
      <c r="I17" s="367"/>
      <c r="J17" s="367"/>
      <c r="K17" s="244"/>
    </row>
    <row r="18" spans="2:11" ht="15" customHeight="1">
      <c r="B18" s="247"/>
      <c r="C18" s="248"/>
      <c r="D18" s="248"/>
      <c r="E18" s="250" t="s">
        <v>81</v>
      </c>
      <c r="F18" s="367" t="s">
        <v>2803</v>
      </c>
      <c r="G18" s="367"/>
      <c r="H18" s="367"/>
      <c r="I18" s="367"/>
      <c r="J18" s="367"/>
      <c r="K18" s="244"/>
    </row>
    <row r="19" spans="2:11" ht="15" customHeight="1">
      <c r="B19" s="247"/>
      <c r="C19" s="248"/>
      <c r="D19" s="248"/>
      <c r="E19" s="250" t="s">
        <v>2804</v>
      </c>
      <c r="F19" s="367" t="s">
        <v>2805</v>
      </c>
      <c r="G19" s="367"/>
      <c r="H19" s="367"/>
      <c r="I19" s="367"/>
      <c r="J19" s="367"/>
      <c r="K19" s="244"/>
    </row>
    <row r="20" spans="2:11" ht="15" customHeight="1">
      <c r="B20" s="247"/>
      <c r="C20" s="248"/>
      <c r="D20" s="248"/>
      <c r="E20" s="250" t="s">
        <v>2806</v>
      </c>
      <c r="F20" s="367" t="s">
        <v>2807</v>
      </c>
      <c r="G20" s="367"/>
      <c r="H20" s="367"/>
      <c r="I20" s="367"/>
      <c r="J20" s="367"/>
      <c r="K20" s="244"/>
    </row>
    <row r="21" spans="2:11" ht="15" customHeight="1">
      <c r="B21" s="247"/>
      <c r="C21" s="248"/>
      <c r="D21" s="248"/>
      <c r="E21" s="250" t="s">
        <v>2808</v>
      </c>
      <c r="F21" s="367" t="s">
        <v>2809</v>
      </c>
      <c r="G21" s="367"/>
      <c r="H21" s="367"/>
      <c r="I21" s="367"/>
      <c r="J21" s="367"/>
      <c r="K21" s="244"/>
    </row>
    <row r="22" spans="2:11" ht="15" customHeight="1">
      <c r="B22" s="247"/>
      <c r="C22" s="248"/>
      <c r="D22" s="248"/>
      <c r="E22" s="250" t="s">
        <v>2327</v>
      </c>
      <c r="F22" s="367" t="s">
        <v>2328</v>
      </c>
      <c r="G22" s="367"/>
      <c r="H22" s="367"/>
      <c r="I22" s="367"/>
      <c r="J22" s="367"/>
      <c r="K22" s="244"/>
    </row>
    <row r="23" spans="2:11" ht="15" customHeight="1">
      <c r="B23" s="247"/>
      <c r="C23" s="248"/>
      <c r="D23" s="248"/>
      <c r="E23" s="250" t="s">
        <v>2810</v>
      </c>
      <c r="F23" s="367" t="s">
        <v>2811</v>
      </c>
      <c r="G23" s="367"/>
      <c r="H23" s="367"/>
      <c r="I23" s="367"/>
      <c r="J23" s="367"/>
      <c r="K23" s="244"/>
    </row>
    <row r="24" spans="2:11" ht="12.75" customHeight="1">
      <c r="B24" s="247"/>
      <c r="C24" s="248"/>
      <c r="D24" s="248"/>
      <c r="E24" s="248"/>
      <c r="F24" s="248"/>
      <c r="G24" s="248"/>
      <c r="H24" s="248"/>
      <c r="I24" s="248"/>
      <c r="J24" s="248"/>
      <c r="K24" s="244"/>
    </row>
    <row r="25" spans="2:11" ht="15" customHeight="1">
      <c r="B25" s="247"/>
      <c r="C25" s="367" t="s">
        <v>2812</v>
      </c>
      <c r="D25" s="367"/>
      <c r="E25" s="367"/>
      <c r="F25" s="367"/>
      <c r="G25" s="367"/>
      <c r="H25" s="367"/>
      <c r="I25" s="367"/>
      <c r="J25" s="367"/>
      <c r="K25" s="244"/>
    </row>
    <row r="26" spans="2:11" ht="15" customHeight="1">
      <c r="B26" s="247"/>
      <c r="C26" s="367" t="s">
        <v>2813</v>
      </c>
      <c r="D26" s="367"/>
      <c r="E26" s="367"/>
      <c r="F26" s="367"/>
      <c r="G26" s="367"/>
      <c r="H26" s="367"/>
      <c r="I26" s="367"/>
      <c r="J26" s="367"/>
      <c r="K26" s="244"/>
    </row>
    <row r="27" spans="2:11" ht="15" customHeight="1">
      <c r="B27" s="247"/>
      <c r="C27" s="246"/>
      <c r="D27" s="367" t="s">
        <v>2814</v>
      </c>
      <c r="E27" s="367"/>
      <c r="F27" s="367"/>
      <c r="G27" s="367"/>
      <c r="H27" s="367"/>
      <c r="I27" s="367"/>
      <c r="J27" s="367"/>
      <c r="K27" s="244"/>
    </row>
    <row r="28" spans="2:11" ht="15" customHeight="1">
      <c r="B28" s="247"/>
      <c r="C28" s="248"/>
      <c r="D28" s="367" t="s">
        <v>2815</v>
      </c>
      <c r="E28" s="367"/>
      <c r="F28" s="367"/>
      <c r="G28" s="367"/>
      <c r="H28" s="367"/>
      <c r="I28" s="367"/>
      <c r="J28" s="367"/>
      <c r="K28" s="244"/>
    </row>
    <row r="29" spans="2:11" ht="12.75" customHeight="1">
      <c r="B29" s="247"/>
      <c r="C29" s="248"/>
      <c r="D29" s="248"/>
      <c r="E29" s="248"/>
      <c r="F29" s="248"/>
      <c r="G29" s="248"/>
      <c r="H29" s="248"/>
      <c r="I29" s="248"/>
      <c r="J29" s="248"/>
      <c r="K29" s="244"/>
    </row>
    <row r="30" spans="2:11" ht="15" customHeight="1">
      <c r="B30" s="247"/>
      <c r="C30" s="248"/>
      <c r="D30" s="367" t="s">
        <v>2816</v>
      </c>
      <c r="E30" s="367"/>
      <c r="F30" s="367"/>
      <c r="G30" s="367"/>
      <c r="H30" s="367"/>
      <c r="I30" s="367"/>
      <c r="J30" s="367"/>
      <c r="K30" s="244"/>
    </row>
    <row r="31" spans="2:11" ht="15" customHeight="1">
      <c r="B31" s="247"/>
      <c r="C31" s="248"/>
      <c r="D31" s="367" t="s">
        <v>2817</v>
      </c>
      <c r="E31" s="367"/>
      <c r="F31" s="367"/>
      <c r="G31" s="367"/>
      <c r="H31" s="367"/>
      <c r="I31" s="367"/>
      <c r="J31" s="367"/>
      <c r="K31" s="244"/>
    </row>
    <row r="32" spans="2:11" ht="12.75" customHeight="1">
      <c r="B32" s="247"/>
      <c r="C32" s="248"/>
      <c r="D32" s="248"/>
      <c r="E32" s="248"/>
      <c r="F32" s="248"/>
      <c r="G32" s="248"/>
      <c r="H32" s="248"/>
      <c r="I32" s="248"/>
      <c r="J32" s="248"/>
      <c r="K32" s="244"/>
    </row>
    <row r="33" spans="2:11" ht="15" customHeight="1">
      <c r="B33" s="247"/>
      <c r="C33" s="248"/>
      <c r="D33" s="367" t="s">
        <v>2818</v>
      </c>
      <c r="E33" s="367"/>
      <c r="F33" s="367"/>
      <c r="G33" s="367"/>
      <c r="H33" s="367"/>
      <c r="I33" s="367"/>
      <c r="J33" s="367"/>
      <c r="K33" s="244"/>
    </row>
    <row r="34" spans="2:11" ht="15" customHeight="1">
      <c r="B34" s="247"/>
      <c r="C34" s="248"/>
      <c r="D34" s="367" t="s">
        <v>2819</v>
      </c>
      <c r="E34" s="367"/>
      <c r="F34" s="367"/>
      <c r="G34" s="367"/>
      <c r="H34" s="367"/>
      <c r="I34" s="367"/>
      <c r="J34" s="367"/>
      <c r="K34" s="244"/>
    </row>
    <row r="35" spans="2:11" ht="15" customHeight="1">
      <c r="B35" s="247"/>
      <c r="C35" s="248"/>
      <c r="D35" s="367" t="s">
        <v>2820</v>
      </c>
      <c r="E35" s="367"/>
      <c r="F35" s="367"/>
      <c r="G35" s="367"/>
      <c r="H35" s="367"/>
      <c r="I35" s="367"/>
      <c r="J35" s="367"/>
      <c r="K35" s="244"/>
    </row>
    <row r="36" spans="2:11" ht="15" customHeight="1">
      <c r="B36" s="247"/>
      <c r="C36" s="248"/>
      <c r="D36" s="246"/>
      <c r="E36" s="249" t="s">
        <v>134</v>
      </c>
      <c r="F36" s="246"/>
      <c r="G36" s="367" t="s">
        <v>2821</v>
      </c>
      <c r="H36" s="367"/>
      <c r="I36" s="367"/>
      <c r="J36" s="367"/>
      <c r="K36" s="244"/>
    </row>
    <row r="37" spans="2:11" ht="30.75" customHeight="1">
      <c r="B37" s="247"/>
      <c r="C37" s="248"/>
      <c r="D37" s="246"/>
      <c r="E37" s="249" t="s">
        <v>2822</v>
      </c>
      <c r="F37" s="246"/>
      <c r="G37" s="367" t="s">
        <v>2823</v>
      </c>
      <c r="H37" s="367"/>
      <c r="I37" s="367"/>
      <c r="J37" s="367"/>
      <c r="K37" s="244"/>
    </row>
    <row r="38" spans="2:11" ht="15" customHeight="1">
      <c r="B38" s="247"/>
      <c r="C38" s="248"/>
      <c r="D38" s="246"/>
      <c r="E38" s="249" t="s">
        <v>55</v>
      </c>
      <c r="F38" s="246"/>
      <c r="G38" s="367" t="s">
        <v>2824</v>
      </c>
      <c r="H38" s="367"/>
      <c r="I38" s="367"/>
      <c r="J38" s="367"/>
      <c r="K38" s="244"/>
    </row>
    <row r="39" spans="2:11" ht="15" customHeight="1">
      <c r="B39" s="247"/>
      <c r="C39" s="248"/>
      <c r="D39" s="246"/>
      <c r="E39" s="249" t="s">
        <v>56</v>
      </c>
      <c r="F39" s="246"/>
      <c r="G39" s="367" t="s">
        <v>2825</v>
      </c>
      <c r="H39" s="367"/>
      <c r="I39" s="367"/>
      <c r="J39" s="367"/>
      <c r="K39" s="244"/>
    </row>
    <row r="40" spans="2:11" ht="15" customHeight="1">
      <c r="B40" s="247"/>
      <c r="C40" s="248"/>
      <c r="D40" s="246"/>
      <c r="E40" s="249" t="s">
        <v>135</v>
      </c>
      <c r="F40" s="246"/>
      <c r="G40" s="367" t="s">
        <v>2826</v>
      </c>
      <c r="H40" s="367"/>
      <c r="I40" s="367"/>
      <c r="J40" s="367"/>
      <c r="K40" s="244"/>
    </row>
    <row r="41" spans="2:11" ht="15" customHeight="1">
      <c r="B41" s="247"/>
      <c r="C41" s="248"/>
      <c r="D41" s="246"/>
      <c r="E41" s="249" t="s">
        <v>136</v>
      </c>
      <c r="F41" s="246"/>
      <c r="G41" s="367" t="s">
        <v>2827</v>
      </c>
      <c r="H41" s="367"/>
      <c r="I41" s="367"/>
      <c r="J41" s="367"/>
      <c r="K41" s="244"/>
    </row>
    <row r="42" spans="2:11" ht="15" customHeight="1">
      <c r="B42" s="247"/>
      <c r="C42" s="248"/>
      <c r="D42" s="246"/>
      <c r="E42" s="249" t="s">
        <v>2828</v>
      </c>
      <c r="F42" s="246"/>
      <c r="G42" s="367" t="s">
        <v>2829</v>
      </c>
      <c r="H42" s="367"/>
      <c r="I42" s="367"/>
      <c r="J42" s="367"/>
      <c r="K42" s="244"/>
    </row>
    <row r="43" spans="2:11" ht="15" customHeight="1">
      <c r="B43" s="247"/>
      <c r="C43" s="248"/>
      <c r="D43" s="246"/>
      <c r="E43" s="249"/>
      <c r="F43" s="246"/>
      <c r="G43" s="367" t="s">
        <v>2830</v>
      </c>
      <c r="H43" s="367"/>
      <c r="I43" s="367"/>
      <c r="J43" s="367"/>
      <c r="K43" s="244"/>
    </row>
    <row r="44" spans="2:11" ht="15" customHeight="1">
      <c r="B44" s="247"/>
      <c r="C44" s="248"/>
      <c r="D44" s="246"/>
      <c r="E44" s="249" t="s">
        <v>2831</v>
      </c>
      <c r="F44" s="246"/>
      <c r="G44" s="367" t="s">
        <v>2832</v>
      </c>
      <c r="H44" s="367"/>
      <c r="I44" s="367"/>
      <c r="J44" s="367"/>
      <c r="K44" s="244"/>
    </row>
    <row r="45" spans="2:11" ht="15" customHeight="1">
      <c r="B45" s="247"/>
      <c r="C45" s="248"/>
      <c r="D45" s="246"/>
      <c r="E45" s="249" t="s">
        <v>138</v>
      </c>
      <c r="F45" s="246"/>
      <c r="G45" s="367" t="s">
        <v>2833</v>
      </c>
      <c r="H45" s="367"/>
      <c r="I45" s="367"/>
      <c r="J45" s="367"/>
      <c r="K45" s="244"/>
    </row>
    <row r="46" spans="2:11" ht="12.75" customHeight="1">
      <c r="B46" s="247"/>
      <c r="C46" s="248"/>
      <c r="D46" s="246"/>
      <c r="E46" s="246"/>
      <c r="F46" s="246"/>
      <c r="G46" s="246"/>
      <c r="H46" s="246"/>
      <c r="I46" s="246"/>
      <c r="J46" s="246"/>
      <c r="K46" s="244"/>
    </row>
    <row r="47" spans="2:11" ht="15" customHeight="1">
      <c r="B47" s="247"/>
      <c r="C47" s="248"/>
      <c r="D47" s="367" t="s">
        <v>2834</v>
      </c>
      <c r="E47" s="367"/>
      <c r="F47" s="367"/>
      <c r="G47" s="367"/>
      <c r="H47" s="367"/>
      <c r="I47" s="367"/>
      <c r="J47" s="367"/>
      <c r="K47" s="244"/>
    </row>
    <row r="48" spans="2:11" ht="15" customHeight="1">
      <c r="B48" s="247"/>
      <c r="C48" s="248"/>
      <c r="D48" s="248"/>
      <c r="E48" s="367" t="s">
        <v>2835</v>
      </c>
      <c r="F48" s="367"/>
      <c r="G48" s="367"/>
      <c r="H48" s="367"/>
      <c r="I48" s="367"/>
      <c r="J48" s="367"/>
      <c r="K48" s="244"/>
    </row>
    <row r="49" spans="2:11" ht="15" customHeight="1">
      <c r="B49" s="247"/>
      <c r="C49" s="248"/>
      <c r="D49" s="248"/>
      <c r="E49" s="367" t="s">
        <v>2836</v>
      </c>
      <c r="F49" s="367"/>
      <c r="G49" s="367"/>
      <c r="H49" s="367"/>
      <c r="I49" s="367"/>
      <c r="J49" s="367"/>
      <c r="K49" s="244"/>
    </row>
    <row r="50" spans="2:11" ht="15" customHeight="1">
      <c r="B50" s="247"/>
      <c r="C50" s="248"/>
      <c r="D50" s="248"/>
      <c r="E50" s="367" t="s">
        <v>2837</v>
      </c>
      <c r="F50" s="367"/>
      <c r="G50" s="367"/>
      <c r="H50" s="367"/>
      <c r="I50" s="367"/>
      <c r="J50" s="367"/>
      <c r="K50" s="244"/>
    </row>
    <row r="51" spans="2:11" ht="15" customHeight="1">
      <c r="B51" s="247"/>
      <c r="C51" s="248"/>
      <c r="D51" s="367" t="s">
        <v>2838</v>
      </c>
      <c r="E51" s="367"/>
      <c r="F51" s="367"/>
      <c r="G51" s="367"/>
      <c r="H51" s="367"/>
      <c r="I51" s="367"/>
      <c r="J51" s="367"/>
      <c r="K51" s="244"/>
    </row>
    <row r="52" spans="2:11" ht="25.5" customHeight="1">
      <c r="B52" s="243"/>
      <c r="C52" s="369" t="s">
        <v>2839</v>
      </c>
      <c r="D52" s="369"/>
      <c r="E52" s="369"/>
      <c r="F52" s="369"/>
      <c r="G52" s="369"/>
      <c r="H52" s="369"/>
      <c r="I52" s="369"/>
      <c r="J52" s="369"/>
      <c r="K52" s="244"/>
    </row>
    <row r="53" spans="2:11" ht="5.25" customHeight="1">
      <c r="B53" s="243"/>
      <c r="C53" s="245"/>
      <c r="D53" s="245"/>
      <c r="E53" s="245"/>
      <c r="F53" s="245"/>
      <c r="G53" s="245"/>
      <c r="H53" s="245"/>
      <c r="I53" s="245"/>
      <c r="J53" s="245"/>
      <c r="K53" s="244"/>
    </row>
    <row r="54" spans="2:11" ht="15" customHeight="1">
      <c r="B54" s="243"/>
      <c r="C54" s="367" t="s">
        <v>2840</v>
      </c>
      <c r="D54" s="367"/>
      <c r="E54" s="367"/>
      <c r="F54" s="367"/>
      <c r="G54" s="367"/>
      <c r="H54" s="367"/>
      <c r="I54" s="367"/>
      <c r="J54" s="367"/>
      <c r="K54" s="244"/>
    </row>
    <row r="55" spans="2:11" ht="15" customHeight="1">
      <c r="B55" s="243"/>
      <c r="C55" s="367" t="s">
        <v>2841</v>
      </c>
      <c r="D55" s="367"/>
      <c r="E55" s="367"/>
      <c r="F55" s="367"/>
      <c r="G55" s="367"/>
      <c r="H55" s="367"/>
      <c r="I55" s="367"/>
      <c r="J55" s="367"/>
      <c r="K55" s="244"/>
    </row>
    <row r="56" spans="2:11" ht="12.75" customHeight="1">
      <c r="B56" s="243"/>
      <c r="C56" s="246"/>
      <c r="D56" s="246"/>
      <c r="E56" s="246"/>
      <c r="F56" s="246"/>
      <c r="G56" s="246"/>
      <c r="H56" s="246"/>
      <c r="I56" s="246"/>
      <c r="J56" s="246"/>
      <c r="K56" s="244"/>
    </row>
    <row r="57" spans="2:11" ht="15" customHeight="1">
      <c r="B57" s="243"/>
      <c r="C57" s="367" t="s">
        <v>2842</v>
      </c>
      <c r="D57" s="367"/>
      <c r="E57" s="367"/>
      <c r="F57" s="367"/>
      <c r="G57" s="367"/>
      <c r="H57" s="367"/>
      <c r="I57" s="367"/>
      <c r="J57" s="367"/>
      <c r="K57" s="244"/>
    </row>
    <row r="58" spans="2:11" ht="15" customHeight="1">
      <c r="B58" s="243"/>
      <c r="C58" s="248"/>
      <c r="D58" s="367" t="s">
        <v>2843</v>
      </c>
      <c r="E58" s="367"/>
      <c r="F58" s="367"/>
      <c r="G58" s="367"/>
      <c r="H58" s="367"/>
      <c r="I58" s="367"/>
      <c r="J58" s="367"/>
      <c r="K58" s="244"/>
    </row>
    <row r="59" spans="2:11" ht="15" customHeight="1">
      <c r="B59" s="243"/>
      <c r="C59" s="248"/>
      <c r="D59" s="367" t="s">
        <v>2844</v>
      </c>
      <c r="E59" s="367"/>
      <c r="F59" s="367"/>
      <c r="G59" s="367"/>
      <c r="H59" s="367"/>
      <c r="I59" s="367"/>
      <c r="J59" s="367"/>
      <c r="K59" s="244"/>
    </row>
    <row r="60" spans="2:11" ht="15" customHeight="1">
      <c r="B60" s="243"/>
      <c r="C60" s="248"/>
      <c r="D60" s="367" t="s">
        <v>2845</v>
      </c>
      <c r="E60" s="367"/>
      <c r="F60" s="367"/>
      <c r="G60" s="367"/>
      <c r="H60" s="367"/>
      <c r="I60" s="367"/>
      <c r="J60" s="367"/>
      <c r="K60" s="244"/>
    </row>
    <row r="61" spans="2:11" ht="15" customHeight="1">
      <c r="B61" s="243"/>
      <c r="C61" s="248"/>
      <c r="D61" s="367" t="s">
        <v>2846</v>
      </c>
      <c r="E61" s="367"/>
      <c r="F61" s="367"/>
      <c r="G61" s="367"/>
      <c r="H61" s="367"/>
      <c r="I61" s="367"/>
      <c r="J61" s="367"/>
      <c r="K61" s="244"/>
    </row>
    <row r="62" spans="2:11" ht="15" customHeight="1">
      <c r="B62" s="243"/>
      <c r="C62" s="248"/>
      <c r="D62" s="370" t="s">
        <v>2847</v>
      </c>
      <c r="E62" s="370"/>
      <c r="F62" s="370"/>
      <c r="G62" s="370"/>
      <c r="H62" s="370"/>
      <c r="I62" s="370"/>
      <c r="J62" s="370"/>
      <c r="K62" s="244"/>
    </row>
    <row r="63" spans="2:11" ht="15" customHeight="1">
      <c r="B63" s="243"/>
      <c r="C63" s="248"/>
      <c r="D63" s="367" t="s">
        <v>2848</v>
      </c>
      <c r="E63" s="367"/>
      <c r="F63" s="367"/>
      <c r="G63" s="367"/>
      <c r="H63" s="367"/>
      <c r="I63" s="367"/>
      <c r="J63" s="367"/>
      <c r="K63" s="244"/>
    </row>
    <row r="64" spans="2:11" ht="12.75" customHeight="1">
      <c r="B64" s="243"/>
      <c r="C64" s="248"/>
      <c r="D64" s="248"/>
      <c r="E64" s="251"/>
      <c r="F64" s="248"/>
      <c r="G64" s="248"/>
      <c r="H64" s="248"/>
      <c r="I64" s="248"/>
      <c r="J64" s="248"/>
      <c r="K64" s="244"/>
    </row>
    <row r="65" spans="2:11" ht="15" customHeight="1">
      <c r="B65" s="243"/>
      <c r="C65" s="248"/>
      <c r="D65" s="367" t="s">
        <v>2849</v>
      </c>
      <c r="E65" s="367"/>
      <c r="F65" s="367"/>
      <c r="G65" s="367"/>
      <c r="H65" s="367"/>
      <c r="I65" s="367"/>
      <c r="J65" s="367"/>
      <c r="K65" s="244"/>
    </row>
    <row r="66" spans="2:11" ht="15" customHeight="1">
      <c r="B66" s="243"/>
      <c r="C66" s="248"/>
      <c r="D66" s="370" t="s">
        <v>2850</v>
      </c>
      <c r="E66" s="370"/>
      <c r="F66" s="370"/>
      <c r="G66" s="370"/>
      <c r="H66" s="370"/>
      <c r="I66" s="370"/>
      <c r="J66" s="370"/>
      <c r="K66" s="244"/>
    </row>
    <row r="67" spans="2:11" ht="15" customHeight="1">
      <c r="B67" s="243"/>
      <c r="C67" s="248"/>
      <c r="D67" s="367" t="s">
        <v>2851</v>
      </c>
      <c r="E67" s="367"/>
      <c r="F67" s="367"/>
      <c r="G67" s="367"/>
      <c r="H67" s="367"/>
      <c r="I67" s="367"/>
      <c r="J67" s="367"/>
      <c r="K67" s="244"/>
    </row>
    <row r="68" spans="2:11" ht="15" customHeight="1">
      <c r="B68" s="243"/>
      <c r="C68" s="248"/>
      <c r="D68" s="367" t="s">
        <v>2852</v>
      </c>
      <c r="E68" s="367"/>
      <c r="F68" s="367"/>
      <c r="G68" s="367"/>
      <c r="H68" s="367"/>
      <c r="I68" s="367"/>
      <c r="J68" s="367"/>
      <c r="K68" s="244"/>
    </row>
    <row r="69" spans="2:11" ht="15" customHeight="1">
      <c r="B69" s="243"/>
      <c r="C69" s="248"/>
      <c r="D69" s="367" t="s">
        <v>2853</v>
      </c>
      <c r="E69" s="367"/>
      <c r="F69" s="367"/>
      <c r="G69" s="367"/>
      <c r="H69" s="367"/>
      <c r="I69" s="367"/>
      <c r="J69" s="367"/>
      <c r="K69" s="244"/>
    </row>
    <row r="70" spans="2:11" ht="15" customHeight="1">
      <c r="B70" s="243"/>
      <c r="C70" s="248"/>
      <c r="D70" s="367" t="s">
        <v>2854</v>
      </c>
      <c r="E70" s="367"/>
      <c r="F70" s="367"/>
      <c r="G70" s="367"/>
      <c r="H70" s="367"/>
      <c r="I70" s="367"/>
      <c r="J70" s="367"/>
      <c r="K70" s="244"/>
    </row>
    <row r="71" spans="2:11" ht="12.75" customHeight="1">
      <c r="B71" s="252"/>
      <c r="C71" s="253"/>
      <c r="D71" s="253"/>
      <c r="E71" s="253"/>
      <c r="F71" s="253"/>
      <c r="G71" s="253"/>
      <c r="H71" s="253"/>
      <c r="I71" s="253"/>
      <c r="J71" s="253"/>
      <c r="K71" s="254"/>
    </row>
    <row r="72" spans="2:11" ht="18.75" customHeight="1">
      <c r="B72" s="255"/>
      <c r="C72" s="255"/>
      <c r="D72" s="255"/>
      <c r="E72" s="255"/>
      <c r="F72" s="255"/>
      <c r="G72" s="255"/>
      <c r="H72" s="255"/>
      <c r="I72" s="255"/>
      <c r="J72" s="255"/>
      <c r="K72" s="256"/>
    </row>
    <row r="73" spans="2:11" ht="18.75" customHeight="1">
      <c r="B73" s="256"/>
      <c r="C73" s="256"/>
      <c r="D73" s="256"/>
      <c r="E73" s="256"/>
      <c r="F73" s="256"/>
      <c r="G73" s="256"/>
      <c r="H73" s="256"/>
      <c r="I73" s="256"/>
      <c r="J73" s="256"/>
      <c r="K73" s="256"/>
    </row>
    <row r="74" spans="2:11" ht="7.5" customHeight="1">
      <c r="B74" s="257"/>
      <c r="C74" s="258"/>
      <c r="D74" s="258"/>
      <c r="E74" s="258"/>
      <c r="F74" s="258"/>
      <c r="G74" s="258"/>
      <c r="H74" s="258"/>
      <c r="I74" s="258"/>
      <c r="J74" s="258"/>
      <c r="K74" s="259"/>
    </row>
    <row r="75" spans="2:11" ht="45" customHeight="1">
      <c r="B75" s="260"/>
      <c r="C75" s="368" t="s">
        <v>2855</v>
      </c>
      <c r="D75" s="368"/>
      <c r="E75" s="368"/>
      <c r="F75" s="368"/>
      <c r="G75" s="368"/>
      <c r="H75" s="368"/>
      <c r="I75" s="368"/>
      <c r="J75" s="368"/>
      <c r="K75" s="261"/>
    </row>
    <row r="76" spans="2:11" ht="17.25" customHeight="1">
      <c r="B76" s="260"/>
      <c r="C76" s="262" t="s">
        <v>2856</v>
      </c>
      <c r="D76" s="262"/>
      <c r="E76" s="262"/>
      <c r="F76" s="262" t="s">
        <v>2857</v>
      </c>
      <c r="G76" s="263"/>
      <c r="H76" s="262" t="s">
        <v>56</v>
      </c>
      <c r="I76" s="262" t="s">
        <v>59</v>
      </c>
      <c r="J76" s="262" t="s">
        <v>2858</v>
      </c>
      <c r="K76" s="261"/>
    </row>
    <row r="77" spans="2:11" ht="17.25" customHeight="1">
      <c r="B77" s="260"/>
      <c r="C77" s="264" t="s">
        <v>2859</v>
      </c>
      <c r="D77" s="264"/>
      <c r="E77" s="264"/>
      <c r="F77" s="265" t="s">
        <v>2860</v>
      </c>
      <c r="G77" s="266"/>
      <c r="H77" s="264"/>
      <c r="I77" s="264"/>
      <c r="J77" s="264" t="s">
        <v>2861</v>
      </c>
      <c r="K77" s="261"/>
    </row>
    <row r="78" spans="2:11" ht="5.25" customHeight="1">
      <c r="B78" s="260"/>
      <c r="C78" s="267"/>
      <c r="D78" s="267"/>
      <c r="E78" s="267"/>
      <c r="F78" s="267"/>
      <c r="G78" s="268"/>
      <c r="H78" s="267"/>
      <c r="I78" s="267"/>
      <c r="J78" s="267"/>
      <c r="K78" s="261"/>
    </row>
    <row r="79" spans="2:11" ht="15" customHeight="1">
      <c r="B79" s="260"/>
      <c r="C79" s="249" t="s">
        <v>55</v>
      </c>
      <c r="D79" s="267"/>
      <c r="E79" s="267"/>
      <c r="F79" s="269" t="s">
        <v>2862</v>
      </c>
      <c r="G79" s="268"/>
      <c r="H79" s="249" t="s">
        <v>2863</v>
      </c>
      <c r="I79" s="249" t="s">
        <v>2864</v>
      </c>
      <c r="J79" s="249">
        <v>20</v>
      </c>
      <c r="K79" s="261"/>
    </row>
    <row r="80" spans="2:11" ht="15" customHeight="1">
      <c r="B80" s="260"/>
      <c r="C80" s="249" t="s">
        <v>2865</v>
      </c>
      <c r="D80" s="249"/>
      <c r="E80" s="249"/>
      <c r="F80" s="269" t="s">
        <v>2862</v>
      </c>
      <c r="G80" s="268"/>
      <c r="H80" s="249" t="s">
        <v>2866</v>
      </c>
      <c r="I80" s="249" t="s">
        <v>2864</v>
      </c>
      <c r="J80" s="249">
        <v>120</v>
      </c>
      <c r="K80" s="261"/>
    </row>
    <row r="81" spans="2:11" ht="15" customHeight="1">
      <c r="B81" s="270"/>
      <c r="C81" s="249" t="s">
        <v>2867</v>
      </c>
      <c r="D81" s="249"/>
      <c r="E81" s="249"/>
      <c r="F81" s="269" t="s">
        <v>2868</v>
      </c>
      <c r="G81" s="268"/>
      <c r="H81" s="249" t="s">
        <v>2869</v>
      </c>
      <c r="I81" s="249" t="s">
        <v>2864</v>
      </c>
      <c r="J81" s="249">
        <v>50</v>
      </c>
      <c r="K81" s="261"/>
    </row>
    <row r="82" spans="2:11" ht="15" customHeight="1">
      <c r="B82" s="270"/>
      <c r="C82" s="249" t="s">
        <v>2870</v>
      </c>
      <c r="D82" s="249"/>
      <c r="E82" s="249"/>
      <c r="F82" s="269" t="s">
        <v>2862</v>
      </c>
      <c r="G82" s="268"/>
      <c r="H82" s="249" t="s">
        <v>2871</v>
      </c>
      <c r="I82" s="249" t="s">
        <v>2872</v>
      </c>
      <c r="J82" s="249"/>
      <c r="K82" s="261"/>
    </row>
    <row r="83" spans="2:11" ht="15" customHeight="1">
      <c r="B83" s="270"/>
      <c r="C83" s="271" t="s">
        <v>2873</v>
      </c>
      <c r="D83" s="271"/>
      <c r="E83" s="271"/>
      <c r="F83" s="272" t="s">
        <v>2868</v>
      </c>
      <c r="G83" s="271"/>
      <c r="H83" s="271" t="s">
        <v>2874</v>
      </c>
      <c r="I83" s="271" t="s">
        <v>2864</v>
      </c>
      <c r="J83" s="271">
        <v>15</v>
      </c>
      <c r="K83" s="261"/>
    </row>
    <row r="84" spans="2:11" ht="15" customHeight="1">
      <c r="B84" s="270"/>
      <c r="C84" s="271" t="s">
        <v>2875</v>
      </c>
      <c r="D84" s="271"/>
      <c r="E84" s="271"/>
      <c r="F84" s="272" t="s">
        <v>2868</v>
      </c>
      <c r="G84" s="271"/>
      <c r="H84" s="271" t="s">
        <v>2876</v>
      </c>
      <c r="I84" s="271" t="s">
        <v>2864</v>
      </c>
      <c r="J84" s="271">
        <v>15</v>
      </c>
      <c r="K84" s="261"/>
    </row>
    <row r="85" spans="2:11" ht="15" customHeight="1">
      <c r="B85" s="270"/>
      <c r="C85" s="271" t="s">
        <v>2877</v>
      </c>
      <c r="D85" s="271"/>
      <c r="E85" s="271"/>
      <c r="F85" s="272" t="s">
        <v>2868</v>
      </c>
      <c r="G85" s="271"/>
      <c r="H85" s="271" t="s">
        <v>2878</v>
      </c>
      <c r="I85" s="271" t="s">
        <v>2864</v>
      </c>
      <c r="J85" s="271">
        <v>20</v>
      </c>
      <c r="K85" s="261"/>
    </row>
    <row r="86" spans="2:11" ht="15" customHeight="1">
      <c r="B86" s="270"/>
      <c r="C86" s="271" t="s">
        <v>2879</v>
      </c>
      <c r="D86" s="271"/>
      <c r="E86" s="271"/>
      <c r="F86" s="272" t="s">
        <v>2868</v>
      </c>
      <c r="G86" s="271"/>
      <c r="H86" s="271" t="s">
        <v>2880</v>
      </c>
      <c r="I86" s="271" t="s">
        <v>2864</v>
      </c>
      <c r="J86" s="271">
        <v>20</v>
      </c>
      <c r="K86" s="261"/>
    </row>
    <row r="87" spans="2:11" ht="15" customHeight="1">
      <c r="B87" s="270"/>
      <c r="C87" s="249" t="s">
        <v>2881</v>
      </c>
      <c r="D87" s="249"/>
      <c r="E87" s="249"/>
      <c r="F87" s="269" t="s">
        <v>2868</v>
      </c>
      <c r="G87" s="268"/>
      <c r="H87" s="249" t="s">
        <v>2882</v>
      </c>
      <c r="I87" s="249" t="s">
        <v>2864</v>
      </c>
      <c r="J87" s="249">
        <v>50</v>
      </c>
      <c r="K87" s="261"/>
    </row>
    <row r="88" spans="2:11" ht="15" customHeight="1">
      <c r="B88" s="270"/>
      <c r="C88" s="249" t="s">
        <v>2883</v>
      </c>
      <c r="D88" s="249"/>
      <c r="E88" s="249"/>
      <c r="F88" s="269" t="s">
        <v>2868</v>
      </c>
      <c r="G88" s="268"/>
      <c r="H88" s="249" t="s">
        <v>2884</v>
      </c>
      <c r="I88" s="249" t="s">
        <v>2864</v>
      </c>
      <c r="J88" s="249">
        <v>20</v>
      </c>
      <c r="K88" s="261"/>
    </row>
    <row r="89" spans="2:11" ht="15" customHeight="1">
      <c r="B89" s="270"/>
      <c r="C89" s="249" t="s">
        <v>2885</v>
      </c>
      <c r="D89" s="249"/>
      <c r="E89" s="249"/>
      <c r="F89" s="269" t="s">
        <v>2868</v>
      </c>
      <c r="G89" s="268"/>
      <c r="H89" s="249" t="s">
        <v>2886</v>
      </c>
      <c r="I89" s="249" t="s">
        <v>2864</v>
      </c>
      <c r="J89" s="249">
        <v>20</v>
      </c>
      <c r="K89" s="261"/>
    </row>
    <row r="90" spans="2:11" ht="15" customHeight="1">
      <c r="B90" s="270"/>
      <c r="C90" s="249" t="s">
        <v>2887</v>
      </c>
      <c r="D90" s="249"/>
      <c r="E90" s="249"/>
      <c r="F90" s="269" t="s">
        <v>2868</v>
      </c>
      <c r="G90" s="268"/>
      <c r="H90" s="249" t="s">
        <v>2888</v>
      </c>
      <c r="I90" s="249" t="s">
        <v>2864</v>
      </c>
      <c r="J90" s="249">
        <v>50</v>
      </c>
      <c r="K90" s="261"/>
    </row>
    <row r="91" spans="2:11" ht="15" customHeight="1">
      <c r="B91" s="270"/>
      <c r="C91" s="249" t="s">
        <v>2889</v>
      </c>
      <c r="D91" s="249"/>
      <c r="E91" s="249"/>
      <c r="F91" s="269" t="s">
        <v>2868</v>
      </c>
      <c r="G91" s="268"/>
      <c r="H91" s="249" t="s">
        <v>2889</v>
      </c>
      <c r="I91" s="249" t="s">
        <v>2864</v>
      </c>
      <c r="J91" s="249">
        <v>50</v>
      </c>
      <c r="K91" s="261"/>
    </row>
    <row r="92" spans="2:11" ht="15" customHeight="1">
      <c r="B92" s="270"/>
      <c r="C92" s="249" t="s">
        <v>2890</v>
      </c>
      <c r="D92" s="249"/>
      <c r="E92" s="249"/>
      <c r="F92" s="269" t="s">
        <v>2868</v>
      </c>
      <c r="G92" s="268"/>
      <c r="H92" s="249" t="s">
        <v>2891</v>
      </c>
      <c r="I92" s="249" t="s">
        <v>2864</v>
      </c>
      <c r="J92" s="249">
        <v>255</v>
      </c>
      <c r="K92" s="261"/>
    </row>
    <row r="93" spans="2:11" ht="15" customHeight="1">
      <c r="B93" s="270"/>
      <c r="C93" s="249" t="s">
        <v>2892</v>
      </c>
      <c r="D93" s="249"/>
      <c r="E93" s="249"/>
      <c r="F93" s="269" t="s">
        <v>2862</v>
      </c>
      <c r="G93" s="268"/>
      <c r="H93" s="249" t="s">
        <v>2893</v>
      </c>
      <c r="I93" s="249" t="s">
        <v>2894</v>
      </c>
      <c r="J93" s="249"/>
      <c r="K93" s="261"/>
    </row>
    <row r="94" spans="2:11" ht="15" customHeight="1">
      <c r="B94" s="270"/>
      <c r="C94" s="249" t="s">
        <v>2895</v>
      </c>
      <c r="D94" s="249"/>
      <c r="E94" s="249"/>
      <c r="F94" s="269" t="s">
        <v>2862</v>
      </c>
      <c r="G94" s="268"/>
      <c r="H94" s="249" t="s">
        <v>2896</v>
      </c>
      <c r="I94" s="249" t="s">
        <v>2897</v>
      </c>
      <c r="J94" s="249"/>
      <c r="K94" s="261"/>
    </row>
    <row r="95" spans="2:11" ht="15" customHeight="1">
      <c r="B95" s="270"/>
      <c r="C95" s="249" t="s">
        <v>2898</v>
      </c>
      <c r="D95" s="249"/>
      <c r="E95" s="249"/>
      <c r="F95" s="269" t="s">
        <v>2862</v>
      </c>
      <c r="G95" s="268"/>
      <c r="H95" s="249" t="s">
        <v>2898</v>
      </c>
      <c r="I95" s="249" t="s">
        <v>2897</v>
      </c>
      <c r="J95" s="249"/>
      <c r="K95" s="261"/>
    </row>
    <row r="96" spans="2:11" ht="15" customHeight="1">
      <c r="B96" s="270"/>
      <c r="C96" s="249" t="s">
        <v>40</v>
      </c>
      <c r="D96" s="249"/>
      <c r="E96" s="249"/>
      <c r="F96" s="269" t="s">
        <v>2862</v>
      </c>
      <c r="G96" s="268"/>
      <c r="H96" s="249" t="s">
        <v>2899</v>
      </c>
      <c r="I96" s="249" t="s">
        <v>2897</v>
      </c>
      <c r="J96" s="249"/>
      <c r="K96" s="261"/>
    </row>
    <row r="97" spans="2:11" ht="15" customHeight="1">
      <c r="B97" s="270"/>
      <c r="C97" s="249" t="s">
        <v>50</v>
      </c>
      <c r="D97" s="249"/>
      <c r="E97" s="249"/>
      <c r="F97" s="269" t="s">
        <v>2862</v>
      </c>
      <c r="G97" s="268"/>
      <c r="H97" s="249" t="s">
        <v>2900</v>
      </c>
      <c r="I97" s="249" t="s">
        <v>2897</v>
      </c>
      <c r="J97" s="249"/>
      <c r="K97" s="261"/>
    </row>
    <row r="98" spans="2:11" ht="15" customHeight="1">
      <c r="B98" s="273"/>
      <c r="C98" s="274"/>
      <c r="D98" s="274"/>
      <c r="E98" s="274"/>
      <c r="F98" s="274"/>
      <c r="G98" s="274"/>
      <c r="H98" s="274"/>
      <c r="I98" s="274"/>
      <c r="J98" s="274"/>
      <c r="K98" s="275"/>
    </row>
    <row r="99" spans="2:11" ht="18.75" customHeight="1">
      <c r="B99" s="276"/>
      <c r="C99" s="277"/>
      <c r="D99" s="277"/>
      <c r="E99" s="277"/>
      <c r="F99" s="277"/>
      <c r="G99" s="277"/>
      <c r="H99" s="277"/>
      <c r="I99" s="277"/>
      <c r="J99" s="277"/>
      <c r="K99" s="276"/>
    </row>
    <row r="100" spans="2:11" ht="18.75" customHeight="1">
      <c r="B100" s="256"/>
      <c r="C100" s="256"/>
      <c r="D100" s="256"/>
      <c r="E100" s="256"/>
      <c r="F100" s="256"/>
      <c r="G100" s="256"/>
      <c r="H100" s="256"/>
      <c r="I100" s="256"/>
      <c r="J100" s="256"/>
      <c r="K100" s="256"/>
    </row>
    <row r="101" spans="2:11" ht="7.5" customHeight="1">
      <c r="B101" s="257"/>
      <c r="C101" s="258"/>
      <c r="D101" s="258"/>
      <c r="E101" s="258"/>
      <c r="F101" s="258"/>
      <c r="G101" s="258"/>
      <c r="H101" s="258"/>
      <c r="I101" s="258"/>
      <c r="J101" s="258"/>
      <c r="K101" s="259"/>
    </row>
    <row r="102" spans="2:11" ht="45" customHeight="1">
      <c r="B102" s="260"/>
      <c r="C102" s="368" t="s">
        <v>2901</v>
      </c>
      <c r="D102" s="368"/>
      <c r="E102" s="368"/>
      <c r="F102" s="368"/>
      <c r="G102" s="368"/>
      <c r="H102" s="368"/>
      <c r="I102" s="368"/>
      <c r="J102" s="368"/>
      <c r="K102" s="261"/>
    </row>
    <row r="103" spans="2:11" ht="17.25" customHeight="1">
      <c r="B103" s="260"/>
      <c r="C103" s="262" t="s">
        <v>2856</v>
      </c>
      <c r="D103" s="262"/>
      <c r="E103" s="262"/>
      <c r="F103" s="262" t="s">
        <v>2857</v>
      </c>
      <c r="G103" s="263"/>
      <c r="H103" s="262" t="s">
        <v>56</v>
      </c>
      <c r="I103" s="262" t="s">
        <v>59</v>
      </c>
      <c r="J103" s="262" t="s">
        <v>2858</v>
      </c>
      <c r="K103" s="261"/>
    </row>
    <row r="104" spans="2:11" ht="17.25" customHeight="1">
      <c r="B104" s="260"/>
      <c r="C104" s="264" t="s">
        <v>2859</v>
      </c>
      <c r="D104" s="264"/>
      <c r="E104" s="264"/>
      <c r="F104" s="265" t="s">
        <v>2860</v>
      </c>
      <c r="G104" s="266"/>
      <c r="H104" s="264"/>
      <c r="I104" s="264"/>
      <c r="J104" s="264" t="s">
        <v>2861</v>
      </c>
      <c r="K104" s="261"/>
    </row>
    <row r="105" spans="2:11" ht="5.25" customHeight="1">
      <c r="B105" s="260"/>
      <c r="C105" s="262"/>
      <c r="D105" s="262"/>
      <c r="E105" s="262"/>
      <c r="F105" s="262"/>
      <c r="G105" s="278"/>
      <c r="H105" s="262"/>
      <c r="I105" s="262"/>
      <c r="J105" s="262"/>
      <c r="K105" s="261"/>
    </row>
    <row r="106" spans="2:11" ht="15" customHeight="1">
      <c r="B106" s="260"/>
      <c r="C106" s="249" t="s">
        <v>55</v>
      </c>
      <c r="D106" s="267"/>
      <c r="E106" s="267"/>
      <c r="F106" s="269" t="s">
        <v>2862</v>
      </c>
      <c r="G106" s="278"/>
      <c r="H106" s="249" t="s">
        <v>2902</v>
      </c>
      <c r="I106" s="249" t="s">
        <v>2864</v>
      </c>
      <c r="J106" s="249">
        <v>20</v>
      </c>
      <c r="K106" s="261"/>
    </row>
    <row r="107" spans="2:11" ht="15" customHeight="1">
      <c r="B107" s="260"/>
      <c r="C107" s="249" t="s">
        <v>2865</v>
      </c>
      <c r="D107" s="249"/>
      <c r="E107" s="249"/>
      <c r="F107" s="269" t="s">
        <v>2862</v>
      </c>
      <c r="G107" s="249"/>
      <c r="H107" s="249" t="s">
        <v>2902</v>
      </c>
      <c r="I107" s="249" t="s">
        <v>2864</v>
      </c>
      <c r="J107" s="249">
        <v>120</v>
      </c>
      <c r="K107" s="261"/>
    </row>
    <row r="108" spans="2:11" ht="15" customHeight="1">
      <c r="B108" s="270"/>
      <c r="C108" s="249" t="s">
        <v>2867</v>
      </c>
      <c r="D108" s="249"/>
      <c r="E108" s="249"/>
      <c r="F108" s="269" t="s">
        <v>2868</v>
      </c>
      <c r="G108" s="249"/>
      <c r="H108" s="249" t="s">
        <v>2902</v>
      </c>
      <c r="I108" s="249" t="s">
        <v>2864</v>
      </c>
      <c r="J108" s="249">
        <v>50</v>
      </c>
      <c r="K108" s="261"/>
    </row>
    <row r="109" spans="2:11" ht="15" customHeight="1">
      <c r="B109" s="270"/>
      <c r="C109" s="249" t="s">
        <v>2870</v>
      </c>
      <c r="D109" s="249"/>
      <c r="E109" s="249"/>
      <c r="F109" s="269" t="s">
        <v>2862</v>
      </c>
      <c r="G109" s="249"/>
      <c r="H109" s="249" t="s">
        <v>2902</v>
      </c>
      <c r="I109" s="249" t="s">
        <v>2872</v>
      </c>
      <c r="J109" s="249"/>
      <c r="K109" s="261"/>
    </row>
    <row r="110" spans="2:11" ht="15" customHeight="1">
      <c r="B110" s="270"/>
      <c r="C110" s="249" t="s">
        <v>2881</v>
      </c>
      <c r="D110" s="249"/>
      <c r="E110" s="249"/>
      <c r="F110" s="269" t="s">
        <v>2868</v>
      </c>
      <c r="G110" s="249"/>
      <c r="H110" s="249" t="s">
        <v>2902</v>
      </c>
      <c r="I110" s="249" t="s">
        <v>2864</v>
      </c>
      <c r="J110" s="249">
        <v>50</v>
      </c>
      <c r="K110" s="261"/>
    </row>
    <row r="111" spans="2:11" ht="15" customHeight="1">
      <c r="B111" s="270"/>
      <c r="C111" s="249" t="s">
        <v>2889</v>
      </c>
      <c r="D111" s="249"/>
      <c r="E111" s="249"/>
      <c r="F111" s="269" t="s">
        <v>2868</v>
      </c>
      <c r="G111" s="249"/>
      <c r="H111" s="249" t="s">
        <v>2902</v>
      </c>
      <c r="I111" s="249" t="s">
        <v>2864</v>
      </c>
      <c r="J111" s="249">
        <v>50</v>
      </c>
      <c r="K111" s="261"/>
    </row>
    <row r="112" spans="2:11" ht="15" customHeight="1">
      <c r="B112" s="270"/>
      <c r="C112" s="249" t="s">
        <v>2887</v>
      </c>
      <c r="D112" s="249"/>
      <c r="E112" s="249"/>
      <c r="F112" s="269" t="s">
        <v>2868</v>
      </c>
      <c r="G112" s="249"/>
      <c r="H112" s="249" t="s">
        <v>2902</v>
      </c>
      <c r="I112" s="249" t="s">
        <v>2864</v>
      </c>
      <c r="J112" s="249">
        <v>50</v>
      </c>
      <c r="K112" s="261"/>
    </row>
    <row r="113" spans="2:11" ht="15" customHeight="1">
      <c r="B113" s="270"/>
      <c r="C113" s="249" t="s">
        <v>55</v>
      </c>
      <c r="D113" s="249"/>
      <c r="E113" s="249"/>
      <c r="F113" s="269" t="s">
        <v>2862</v>
      </c>
      <c r="G113" s="249"/>
      <c r="H113" s="249" t="s">
        <v>2903</v>
      </c>
      <c r="I113" s="249" t="s">
        <v>2864</v>
      </c>
      <c r="J113" s="249">
        <v>20</v>
      </c>
      <c r="K113" s="261"/>
    </row>
    <row r="114" spans="2:11" ht="15" customHeight="1">
      <c r="B114" s="270"/>
      <c r="C114" s="249" t="s">
        <v>2904</v>
      </c>
      <c r="D114" s="249"/>
      <c r="E114" s="249"/>
      <c r="F114" s="269" t="s">
        <v>2862</v>
      </c>
      <c r="G114" s="249"/>
      <c r="H114" s="249" t="s">
        <v>2905</v>
      </c>
      <c r="I114" s="249" t="s">
        <v>2864</v>
      </c>
      <c r="J114" s="249">
        <v>120</v>
      </c>
      <c r="K114" s="261"/>
    </row>
    <row r="115" spans="2:11" ht="15" customHeight="1">
      <c r="B115" s="270"/>
      <c r="C115" s="249" t="s">
        <v>40</v>
      </c>
      <c r="D115" s="249"/>
      <c r="E115" s="249"/>
      <c r="F115" s="269" t="s">
        <v>2862</v>
      </c>
      <c r="G115" s="249"/>
      <c r="H115" s="249" t="s">
        <v>2906</v>
      </c>
      <c r="I115" s="249" t="s">
        <v>2897</v>
      </c>
      <c r="J115" s="249"/>
      <c r="K115" s="261"/>
    </row>
    <row r="116" spans="2:11" ht="15" customHeight="1">
      <c r="B116" s="270"/>
      <c r="C116" s="249" t="s">
        <v>50</v>
      </c>
      <c r="D116" s="249"/>
      <c r="E116" s="249"/>
      <c r="F116" s="269" t="s">
        <v>2862</v>
      </c>
      <c r="G116" s="249"/>
      <c r="H116" s="249" t="s">
        <v>2907</v>
      </c>
      <c r="I116" s="249" t="s">
        <v>2897</v>
      </c>
      <c r="J116" s="249"/>
      <c r="K116" s="261"/>
    </row>
    <row r="117" spans="2:11" ht="15" customHeight="1">
      <c r="B117" s="270"/>
      <c r="C117" s="249" t="s">
        <v>59</v>
      </c>
      <c r="D117" s="249"/>
      <c r="E117" s="249"/>
      <c r="F117" s="269" t="s">
        <v>2862</v>
      </c>
      <c r="G117" s="249"/>
      <c r="H117" s="249" t="s">
        <v>2908</v>
      </c>
      <c r="I117" s="249" t="s">
        <v>2909</v>
      </c>
      <c r="J117" s="249"/>
      <c r="K117" s="261"/>
    </row>
    <row r="118" spans="2:11" ht="15" customHeight="1">
      <c r="B118" s="273"/>
      <c r="C118" s="279"/>
      <c r="D118" s="279"/>
      <c r="E118" s="279"/>
      <c r="F118" s="279"/>
      <c r="G118" s="279"/>
      <c r="H118" s="279"/>
      <c r="I118" s="279"/>
      <c r="J118" s="279"/>
      <c r="K118" s="275"/>
    </row>
    <row r="119" spans="2:11" ht="18.75" customHeight="1">
      <c r="B119" s="280"/>
      <c r="C119" s="246"/>
      <c r="D119" s="246"/>
      <c r="E119" s="246"/>
      <c r="F119" s="281"/>
      <c r="G119" s="246"/>
      <c r="H119" s="246"/>
      <c r="I119" s="246"/>
      <c r="J119" s="246"/>
      <c r="K119" s="280"/>
    </row>
    <row r="120" spans="2:11" ht="18.75" customHeight="1">
      <c r="B120" s="256"/>
      <c r="C120" s="256"/>
      <c r="D120" s="256"/>
      <c r="E120" s="256"/>
      <c r="F120" s="256"/>
      <c r="G120" s="256"/>
      <c r="H120" s="256"/>
      <c r="I120" s="256"/>
      <c r="J120" s="256"/>
      <c r="K120" s="256"/>
    </row>
    <row r="121" spans="2:11" ht="7.5" customHeight="1">
      <c r="B121" s="282"/>
      <c r="C121" s="283"/>
      <c r="D121" s="283"/>
      <c r="E121" s="283"/>
      <c r="F121" s="283"/>
      <c r="G121" s="283"/>
      <c r="H121" s="283"/>
      <c r="I121" s="283"/>
      <c r="J121" s="283"/>
      <c r="K121" s="284"/>
    </row>
    <row r="122" spans="2:11" ht="45" customHeight="1">
      <c r="B122" s="285"/>
      <c r="C122" s="366" t="s">
        <v>2910</v>
      </c>
      <c r="D122" s="366"/>
      <c r="E122" s="366"/>
      <c r="F122" s="366"/>
      <c r="G122" s="366"/>
      <c r="H122" s="366"/>
      <c r="I122" s="366"/>
      <c r="J122" s="366"/>
      <c r="K122" s="286"/>
    </row>
    <row r="123" spans="2:11" ht="17.25" customHeight="1">
      <c r="B123" s="287"/>
      <c r="C123" s="262" t="s">
        <v>2856</v>
      </c>
      <c r="D123" s="262"/>
      <c r="E123" s="262"/>
      <c r="F123" s="262" t="s">
        <v>2857</v>
      </c>
      <c r="G123" s="263"/>
      <c r="H123" s="262" t="s">
        <v>56</v>
      </c>
      <c r="I123" s="262" t="s">
        <v>59</v>
      </c>
      <c r="J123" s="262" t="s">
        <v>2858</v>
      </c>
      <c r="K123" s="288"/>
    </row>
    <row r="124" spans="2:11" ht="17.25" customHeight="1">
      <c r="B124" s="287"/>
      <c r="C124" s="264" t="s">
        <v>2859</v>
      </c>
      <c r="D124" s="264"/>
      <c r="E124" s="264"/>
      <c r="F124" s="265" t="s">
        <v>2860</v>
      </c>
      <c r="G124" s="266"/>
      <c r="H124" s="264"/>
      <c r="I124" s="264"/>
      <c r="J124" s="264" t="s">
        <v>2861</v>
      </c>
      <c r="K124" s="288"/>
    </row>
    <row r="125" spans="2:11" ht="5.25" customHeight="1">
      <c r="B125" s="289"/>
      <c r="C125" s="267"/>
      <c r="D125" s="267"/>
      <c r="E125" s="267"/>
      <c r="F125" s="267"/>
      <c r="G125" s="249"/>
      <c r="H125" s="267"/>
      <c r="I125" s="267"/>
      <c r="J125" s="267"/>
      <c r="K125" s="290"/>
    </row>
    <row r="126" spans="2:11" ht="15" customHeight="1">
      <c r="B126" s="289"/>
      <c r="C126" s="249" t="s">
        <v>2865</v>
      </c>
      <c r="D126" s="267"/>
      <c r="E126" s="267"/>
      <c r="F126" s="269" t="s">
        <v>2862</v>
      </c>
      <c r="G126" s="249"/>
      <c r="H126" s="249" t="s">
        <v>2902</v>
      </c>
      <c r="I126" s="249" t="s">
        <v>2864</v>
      </c>
      <c r="J126" s="249">
        <v>120</v>
      </c>
      <c r="K126" s="291"/>
    </row>
    <row r="127" spans="2:11" ht="15" customHeight="1">
      <c r="B127" s="289"/>
      <c r="C127" s="249" t="s">
        <v>2911</v>
      </c>
      <c r="D127" s="249"/>
      <c r="E127" s="249"/>
      <c r="F127" s="269" t="s">
        <v>2862</v>
      </c>
      <c r="G127" s="249"/>
      <c r="H127" s="249" t="s">
        <v>2912</v>
      </c>
      <c r="I127" s="249" t="s">
        <v>2864</v>
      </c>
      <c r="J127" s="249" t="s">
        <v>2913</v>
      </c>
      <c r="K127" s="291"/>
    </row>
    <row r="128" spans="2:11" ht="15" customHeight="1">
      <c r="B128" s="289"/>
      <c r="C128" s="249" t="s">
        <v>2810</v>
      </c>
      <c r="D128" s="249"/>
      <c r="E128" s="249"/>
      <c r="F128" s="269" t="s">
        <v>2862</v>
      </c>
      <c r="G128" s="249"/>
      <c r="H128" s="249" t="s">
        <v>2914</v>
      </c>
      <c r="I128" s="249" t="s">
        <v>2864</v>
      </c>
      <c r="J128" s="249" t="s">
        <v>2913</v>
      </c>
      <c r="K128" s="291"/>
    </row>
    <row r="129" spans="2:11" ht="15" customHeight="1">
      <c r="B129" s="289"/>
      <c r="C129" s="249" t="s">
        <v>2873</v>
      </c>
      <c r="D129" s="249"/>
      <c r="E129" s="249"/>
      <c r="F129" s="269" t="s">
        <v>2868</v>
      </c>
      <c r="G129" s="249"/>
      <c r="H129" s="249" t="s">
        <v>2874</v>
      </c>
      <c r="I129" s="249" t="s">
        <v>2864</v>
      </c>
      <c r="J129" s="249">
        <v>15</v>
      </c>
      <c r="K129" s="291"/>
    </row>
    <row r="130" spans="2:11" ht="15" customHeight="1">
      <c r="B130" s="289"/>
      <c r="C130" s="271" t="s">
        <v>2875</v>
      </c>
      <c r="D130" s="271"/>
      <c r="E130" s="271"/>
      <c r="F130" s="272" t="s">
        <v>2868</v>
      </c>
      <c r="G130" s="271"/>
      <c r="H130" s="271" t="s">
        <v>2876</v>
      </c>
      <c r="I130" s="271" t="s">
        <v>2864</v>
      </c>
      <c r="J130" s="271">
        <v>15</v>
      </c>
      <c r="K130" s="291"/>
    </row>
    <row r="131" spans="2:11" ht="15" customHeight="1">
      <c r="B131" s="289"/>
      <c r="C131" s="271" t="s">
        <v>2877</v>
      </c>
      <c r="D131" s="271"/>
      <c r="E131" s="271"/>
      <c r="F131" s="272" t="s">
        <v>2868</v>
      </c>
      <c r="G131" s="271"/>
      <c r="H131" s="271" t="s">
        <v>2878</v>
      </c>
      <c r="I131" s="271" t="s">
        <v>2864</v>
      </c>
      <c r="J131" s="271">
        <v>20</v>
      </c>
      <c r="K131" s="291"/>
    </row>
    <row r="132" spans="2:11" ht="15" customHeight="1">
      <c r="B132" s="289"/>
      <c r="C132" s="271" t="s">
        <v>2879</v>
      </c>
      <c r="D132" s="271"/>
      <c r="E132" s="271"/>
      <c r="F132" s="272" t="s">
        <v>2868</v>
      </c>
      <c r="G132" s="271"/>
      <c r="H132" s="271" t="s">
        <v>2880</v>
      </c>
      <c r="I132" s="271" t="s">
        <v>2864</v>
      </c>
      <c r="J132" s="271">
        <v>20</v>
      </c>
      <c r="K132" s="291"/>
    </row>
    <row r="133" spans="2:11" ht="15" customHeight="1">
      <c r="B133" s="289"/>
      <c r="C133" s="249" t="s">
        <v>2867</v>
      </c>
      <c r="D133" s="249"/>
      <c r="E133" s="249"/>
      <c r="F133" s="269" t="s">
        <v>2868</v>
      </c>
      <c r="G133" s="249"/>
      <c r="H133" s="249" t="s">
        <v>2902</v>
      </c>
      <c r="I133" s="249" t="s">
        <v>2864</v>
      </c>
      <c r="J133" s="249">
        <v>50</v>
      </c>
      <c r="K133" s="291"/>
    </row>
    <row r="134" spans="2:11" ht="15" customHeight="1">
      <c r="B134" s="289"/>
      <c r="C134" s="249" t="s">
        <v>2881</v>
      </c>
      <c r="D134" s="249"/>
      <c r="E134" s="249"/>
      <c r="F134" s="269" t="s">
        <v>2868</v>
      </c>
      <c r="G134" s="249"/>
      <c r="H134" s="249" t="s">
        <v>2902</v>
      </c>
      <c r="I134" s="249" t="s">
        <v>2864</v>
      </c>
      <c r="J134" s="249">
        <v>50</v>
      </c>
      <c r="K134" s="291"/>
    </row>
    <row r="135" spans="2:11" ht="15" customHeight="1">
      <c r="B135" s="289"/>
      <c r="C135" s="249" t="s">
        <v>2887</v>
      </c>
      <c r="D135" s="249"/>
      <c r="E135" s="249"/>
      <c r="F135" s="269" t="s">
        <v>2868</v>
      </c>
      <c r="G135" s="249"/>
      <c r="H135" s="249" t="s">
        <v>2902</v>
      </c>
      <c r="I135" s="249" t="s">
        <v>2864</v>
      </c>
      <c r="J135" s="249">
        <v>50</v>
      </c>
      <c r="K135" s="291"/>
    </row>
    <row r="136" spans="2:11" ht="15" customHeight="1">
      <c r="B136" s="289"/>
      <c r="C136" s="249" t="s">
        <v>2889</v>
      </c>
      <c r="D136" s="249"/>
      <c r="E136" s="249"/>
      <c r="F136" s="269" t="s">
        <v>2868</v>
      </c>
      <c r="G136" s="249"/>
      <c r="H136" s="249" t="s">
        <v>2902</v>
      </c>
      <c r="I136" s="249" t="s">
        <v>2864</v>
      </c>
      <c r="J136" s="249">
        <v>50</v>
      </c>
      <c r="K136" s="291"/>
    </row>
    <row r="137" spans="2:11" ht="15" customHeight="1">
      <c r="B137" s="289"/>
      <c r="C137" s="249" t="s">
        <v>2890</v>
      </c>
      <c r="D137" s="249"/>
      <c r="E137" s="249"/>
      <c r="F137" s="269" t="s">
        <v>2868</v>
      </c>
      <c r="G137" s="249"/>
      <c r="H137" s="249" t="s">
        <v>2915</v>
      </c>
      <c r="I137" s="249" t="s">
        <v>2864</v>
      </c>
      <c r="J137" s="249">
        <v>255</v>
      </c>
      <c r="K137" s="291"/>
    </row>
    <row r="138" spans="2:11" ht="15" customHeight="1">
      <c r="B138" s="289"/>
      <c r="C138" s="249" t="s">
        <v>2892</v>
      </c>
      <c r="D138" s="249"/>
      <c r="E138" s="249"/>
      <c r="F138" s="269" t="s">
        <v>2862</v>
      </c>
      <c r="G138" s="249"/>
      <c r="H138" s="249" t="s">
        <v>2916</v>
      </c>
      <c r="I138" s="249" t="s">
        <v>2894</v>
      </c>
      <c r="J138" s="249"/>
      <c r="K138" s="291"/>
    </row>
    <row r="139" spans="2:11" ht="15" customHeight="1">
      <c r="B139" s="289"/>
      <c r="C139" s="249" t="s">
        <v>2895</v>
      </c>
      <c r="D139" s="249"/>
      <c r="E139" s="249"/>
      <c r="F139" s="269" t="s">
        <v>2862</v>
      </c>
      <c r="G139" s="249"/>
      <c r="H139" s="249" t="s">
        <v>2917</v>
      </c>
      <c r="I139" s="249" t="s">
        <v>2897</v>
      </c>
      <c r="J139" s="249"/>
      <c r="K139" s="291"/>
    </row>
    <row r="140" spans="2:11" ht="15" customHeight="1">
      <c r="B140" s="289"/>
      <c r="C140" s="249" t="s">
        <v>2898</v>
      </c>
      <c r="D140" s="249"/>
      <c r="E140" s="249"/>
      <c r="F140" s="269" t="s">
        <v>2862</v>
      </c>
      <c r="G140" s="249"/>
      <c r="H140" s="249" t="s">
        <v>2898</v>
      </c>
      <c r="I140" s="249" t="s">
        <v>2897</v>
      </c>
      <c r="J140" s="249"/>
      <c r="K140" s="291"/>
    </row>
    <row r="141" spans="2:11" ht="15" customHeight="1">
      <c r="B141" s="289"/>
      <c r="C141" s="249" t="s">
        <v>40</v>
      </c>
      <c r="D141" s="249"/>
      <c r="E141" s="249"/>
      <c r="F141" s="269" t="s">
        <v>2862</v>
      </c>
      <c r="G141" s="249"/>
      <c r="H141" s="249" t="s">
        <v>2918</v>
      </c>
      <c r="I141" s="249" t="s">
        <v>2897</v>
      </c>
      <c r="J141" s="249"/>
      <c r="K141" s="291"/>
    </row>
    <row r="142" spans="2:11" ht="15" customHeight="1">
      <c r="B142" s="289"/>
      <c r="C142" s="249" t="s">
        <v>2919</v>
      </c>
      <c r="D142" s="249"/>
      <c r="E142" s="249"/>
      <c r="F142" s="269" t="s">
        <v>2862</v>
      </c>
      <c r="G142" s="249"/>
      <c r="H142" s="249" t="s">
        <v>2920</v>
      </c>
      <c r="I142" s="249" t="s">
        <v>2897</v>
      </c>
      <c r="J142" s="249"/>
      <c r="K142" s="291"/>
    </row>
    <row r="143" spans="2:11" ht="15" customHeight="1">
      <c r="B143" s="292"/>
      <c r="C143" s="293"/>
      <c r="D143" s="293"/>
      <c r="E143" s="293"/>
      <c r="F143" s="293"/>
      <c r="G143" s="293"/>
      <c r="H143" s="293"/>
      <c r="I143" s="293"/>
      <c r="J143" s="293"/>
      <c r="K143" s="294"/>
    </row>
    <row r="144" spans="2:11" ht="18.75" customHeight="1">
      <c r="B144" s="246"/>
      <c r="C144" s="246"/>
      <c r="D144" s="246"/>
      <c r="E144" s="246"/>
      <c r="F144" s="281"/>
      <c r="G144" s="246"/>
      <c r="H144" s="246"/>
      <c r="I144" s="246"/>
      <c r="J144" s="246"/>
      <c r="K144" s="246"/>
    </row>
    <row r="145" spans="2:11" ht="18.75" customHeight="1">
      <c r="B145" s="256"/>
      <c r="C145" s="256"/>
      <c r="D145" s="256"/>
      <c r="E145" s="256"/>
      <c r="F145" s="256"/>
      <c r="G145" s="256"/>
      <c r="H145" s="256"/>
      <c r="I145" s="256"/>
      <c r="J145" s="256"/>
      <c r="K145" s="256"/>
    </row>
    <row r="146" spans="2:11" ht="7.5" customHeight="1">
      <c r="B146" s="257"/>
      <c r="C146" s="258"/>
      <c r="D146" s="258"/>
      <c r="E146" s="258"/>
      <c r="F146" s="258"/>
      <c r="G146" s="258"/>
      <c r="H146" s="258"/>
      <c r="I146" s="258"/>
      <c r="J146" s="258"/>
      <c r="K146" s="259"/>
    </row>
    <row r="147" spans="2:11" ht="45" customHeight="1">
      <c r="B147" s="260"/>
      <c r="C147" s="368" t="s">
        <v>2921</v>
      </c>
      <c r="D147" s="368"/>
      <c r="E147" s="368"/>
      <c r="F147" s="368"/>
      <c r="G147" s="368"/>
      <c r="H147" s="368"/>
      <c r="I147" s="368"/>
      <c r="J147" s="368"/>
      <c r="K147" s="261"/>
    </row>
    <row r="148" spans="2:11" ht="17.25" customHeight="1">
      <c r="B148" s="260"/>
      <c r="C148" s="262" t="s">
        <v>2856</v>
      </c>
      <c r="D148" s="262"/>
      <c r="E148" s="262"/>
      <c r="F148" s="262" t="s">
        <v>2857</v>
      </c>
      <c r="G148" s="263"/>
      <c r="H148" s="262" t="s">
        <v>56</v>
      </c>
      <c r="I148" s="262" t="s">
        <v>59</v>
      </c>
      <c r="J148" s="262" t="s">
        <v>2858</v>
      </c>
      <c r="K148" s="261"/>
    </row>
    <row r="149" spans="2:11" ht="17.25" customHeight="1">
      <c r="B149" s="260"/>
      <c r="C149" s="264" t="s">
        <v>2859</v>
      </c>
      <c r="D149" s="264"/>
      <c r="E149" s="264"/>
      <c r="F149" s="265" t="s">
        <v>2860</v>
      </c>
      <c r="G149" s="266"/>
      <c r="H149" s="264"/>
      <c r="I149" s="264"/>
      <c r="J149" s="264" t="s">
        <v>2861</v>
      </c>
      <c r="K149" s="261"/>
    </row>
    <row r="150" spans="2:11" ht="5.25" customHeight="1">
      <c r="B150" s="270"/>
      <c r="C150" s="267"/>
      <c r="D150" s="267"/>
      <c r="E150" s="267"/>
      <c r="F150" s="267"/>
      <c r="G150" s="268"/>
      <c r="H150" s="267"/>
      <c r="I150" s="267"/>
      <c r="J150" s="267"/>
      <c r="K150" s="291"/>
    </row>
    <row r="151" spans="2:11" ht="15" customHeight="1">
      <c r="B151" s="270"/>
      <c r="C151" s="295" t="s">
        <v>2865</v>
      </c>
      <c r="D151" s="249"/>
      <c r="E151" s="249"/>
      <c r="F151" s="296" t="s">
        <v>2862</v>
      </c>
      <c r="G151" s="249"/>
      <c r="H151" s="295" t="s">
        <v>2902</v>
      </c>
      <c r="I151" s="295" t="s">
        <v>2864</v>
      </c>
      <c r="J151" s="295">
        <v>120</v>
      </c>
      <c r="K151" s="291"/>
    </row>
    <row r="152" spans="2:11" ht="15" customHeight="1">
      <c r="B152" s="270"/>
      <c r="C152" s="295" t="s">
        <v>2911</v>
      </c>
      <c r="D152" s="249"/>
      <c r="E152" s="249"/>
      <c r="F152" s="296" t="s">
        <v>2862</v>
      </c>
      <c r="G152" s="249"/>
      <c r="H152" s="295" t="s">
        <v>2922</v>
      </c>
      <c r="I152" s="295" t="s">
        <v>2864</v>
      </c>
      <c r="J152" s="295" t="s">
        <v>2913</v>
      </c>
      <c r="K152" s="291"/>
    </row>
    <row r="153" spans="2:11" ht="15" customHeight="1">
      <c r="B153" s="270"/>
      <c r="C153" s="295" t="s">
        <v>2810</v>
      </c>
      <c r="D153" s="249"/>
      <c r="E153" s="249"/>
      <c r="F153" s="296" t="s">
        <v>2862</v>
      </c>
      <c r="G153" s="249"/>
      <c r="H153" s="295" t="s">
        <v>2923</v>
      </c>
      <c r="I153" s="295" t="s">
        <v>2864</v>
      </c>
      <c r="J153" s="295" t="s">
        <v>2913</v>
      </c>
      <c r="K153" s="291"/>
    </row>
    <row r="154" spans="2:11" ht="15" customHeight="1">
      <c r="B154" s="270"/>
      <c r="C154" s="295" t="s">
        <v>2867</v>
      </c>
      <c r="D154" s="249"/>
      <c r="E154" s="249"/>
      <c r="F154" s="296" t="s">
        <v>2868</v>
      </c>
      <c r="G154" s="249"/>
      <c r="H154" s="295" t="s">
        <v>2902</v>
      </c>
      <c r="I154" s="295" t="s">
        <v>2864</v>
      </c>
      <c r="J154" s="295">
        <v>50</v>
      </c>
      <c r="K154" s="291"/>
    </row>
    <row r="155" spans="2:11" ht="15" customHeight="1">
      <c r="B155" s="270"/>
      <c r="C155" s="295" t="s">
        <v>2870</v>
      </c>
      <c r="D155" s="249"/>
      <c r="E155" s="249"/>
      <c r="F155" s="296" t="s">
        <v>2862</v>
      </c>
      <c r="G155" s="249"/>
      <c r="H155" s="295" t="s">
        <v>2902</v>
      </c>
      <c r="I155" s="295" t="s">
        <v>2872</v>
      </c>
      <c r="J155" s="295"/>
      <c r="K155" s="291"/>
    </row>
    <row r="156" spans="2:11" ht="15" customHeight="1">
      <c r="B156" s="270"/>
      <c r="C156" s="295" t="s">
        <v>2881</v>
      </c>
      <c r="D156" s="249"/>
      <c r="E156" s="249"/>
      <c r="F156" s="296" t="s">
        <v>2868</v>
      </c>
      <c r="G156" s="249"/>
      <c r="H156" s="295" t="s">
        <v>2902</v>
      </c>
      <c r="I156" s="295" t="s">
        <v>2864</v>
      </c>
      <c r="J156" s="295">
        <v>50</v>
      </c>
      <c r="K156" s="291"/>
    </row>
    <row r="157" spans="2:11" ht="15" customHeight="1">
      <c r="B157" s="270"/>
      <c r="C157" s="295" t="s">
        <v>2889</v>
      </c>
      <c r="D157" s="249"/>
      <c r="E157" s="249"/>
      <c r="F157" s="296" t="s">
        <v>2868</v>
      </c>
      <c r="G157" s="249"/>
      <c r="H157" s="295" t="s">
        <v>2902</v>
      </c>
      <c r="I157" s="295" t="s">
        <v>2864</v>
      </c>
      <c r="J157" s="295">
        <v>50</v>
      </c>
      <c r="K157" s="291"/>
    </row>
    <row r="158" spans="2:11" ht="15" customHeight="1">
      <c r="B158" s="270"/>
      <c r="C158" s="295" t="s">
        <v>2887</v>
      </c>
      <c r="D158" s="249"/>
      <c r="E158" s="249"/>
      <c r="F158" s="296" t="s">
        <v>2868</v>
      </c>
      <c r="G158" s="249"/>
      <c r="H158" s="295" t="s">
        <v>2902</v>
      </c>
      <c r="I158" s="295" t="s">
        <v>2864</v>
      </c>
      <c r="J158" s="295">
        <v>50</v>
      </c>
      <c r="K158" s="291"/>
    </row>
    <row r="159" spans="2:11" ht="15" customHeight="1">
      <c r="B159" s="270"/>
      <c r="C159" s="295" t="s">
        <v>101</v>
      </c>
      <c r="D159" s="249"/>
      <c r="E159" s="249"/>
      <c r="F159" s="296" t="s">
        <v>2862</v>
      </c>
      <c r="G159" s="249"/>
      <c r="H159" s="295" t="s">
        <v>2924</v>
      </c>
      <c r="I159" s="295" t="s">
        <v>2864</v>
      </c>
      <c r="J159" s="295" t="s">
        <v>2925</v>
      </c>
      <c r="K159" s="291"/>
    </row>
    <row r="160" spans="2:11" ht="15" customHeight="1">
      <c r="B160" s="270"/>
      <c r="C160" s="295" t="s">
        <v>2926</v>
      </c>
      <c r="D160" s="249"/>
      <c r="E160" s="249"/>
      <c r="F160" s="296" t="s">
        <v>2862</v>
      </c>
      <c r="G160" s="249"/>
      <c r="H160" s="295" t="s">
        <v>2927</v>
      </c>
      <c r="I160" s="295" t="s">
        <v>2897</v>
      </c>
      <c r="J160" s="295"/>
      <c r="K160" s="291"/>
    </row>
    <row r="161" spans="2:11" ht="15" customHeight="1">
      <c r="B161" s="297"/>
      <c r="C161" s="279"/>
      <c r="D161" s="279"/>
      <c r="E161" s="279"/>
      <c r="F161" s="279"/>
      <c r="G161" s="279"/>
      <c r="H161" s="279"/>
      <c r="I161" s="279"/>
      <c r="J161" s="279"/>
      <c r="K161" s="298"/>
    </row>
    <row r="162" spans="2:11" ht="18.75" customHeight="1">
      <c r="B162" s="246"/>
      <c r="C162" s="249"/>
      <c r="D162" s="249"/>
      <c r="E162" s="249"/>
      <c r="F162" s="269"/>
      <c r="G162" s="249"/>
      <c r="H162" s="249"/>
      <c r="I162" s="249"/>
      <c r="J162" s="249"/>
      <c r="K162" s="246"/>
    </row>
    <row r="163" spans="2:11" ht="18.75" customHeight="1">
      <c r="B163" s="256"/>
      <c r="C163" s="256"/>
      <c r="D163" s="256"/>
      <c r="E163" s="256"/>
      <c r="F163" s="256"/>
      <c r="G163" s="256"/>
      <c r="H163" s="256"/>
      <c r="I163" s="256"/>
      <c r="J163" s="256"/>
      <c r="K163" s="256"/>
    </row>
    <row r="164" spans="2:11" ht="7.5" customHeight="1">
      <c r="B164" s="238"/>
      <c r="C164" s="239"/>
      <c r="D164" s="239"/>
      <c r="E164" s="239"/>
      <c r="F164" s="239"/>
      <c r="G164" s="239"/>
      <c r="H164" s="239"/>
      <c r="I164" s="239"/>
      <c r="J164" s="239"/>
      <c r="K164" s="240"/>
    </row>
    <row r="165" spans="2:11" ht="45" customHeight="1">
      <c r="B165" s="241"/>
      <c r="C165" s="366" t="s">
        <v>2928</v>
      </c>
      <c r="D165" s="366"/>
      <c r="E165" s="366"/>
      <c r="F165" s="366"/>
      <c r="G165" s="366"/>
      <c r="H165" s="366"/>
      <c r="I165" s="366"/>
      <c r="J165" s="366"/>
      <c r="K165" s="242"/>
    </row>
    <row r="166" spans="2:11" ht="17.25" customHeight="1">
      <c r="B166" s="241"/>
      <c r="C166" s="262" t="s">
        <v>2856</v>
      </c>
      <c r="D166" s="262"/>
      <c r="E166" s="262"/>
      <c r="F166" s="262" t="s">
        <v>2857</v>
      </c>
      <c r="G166" s="299"/>
      <c r="H166" s="300" t="s">
        <v>56</v>
      </c>
      <c r="I166" s="300" t="s">
        <v>59</v>
      </c>
      <c r="J166" s="262" t="s">
        <v>2858</v>
      </c>
      <c r="K166" s="242"/>
    </row>
    <row r="167" spans="2:11" ht="17.25" customHeight="1">
      <c r="B167" s="243"/>
      <c r="C167" s="264" t="s">
        <v>2859</v>
      </c>
      <c r="D167" s="264"/>
      <c r="E167" s="264"/>
      <c r="F167" s="265" t="s">
        <v>2860</v>
      </c>
      <c r="G167" s="301"/>
      <c r="H167" s="302"/>
      <c r="I167" s="302"/>
      <c r="J167" s="264" t="s">
        <v>2861</v>
      </c>
      <c r="K167" s="244"/>
    </row>
    <row r="168" spans="2:11" ht="5.25" customHeight="1">
      <c r="B168" s="270"/>
      <c r="C168" s="267"/>
      <c r="D168" s="267"/>
      <c r="E168" s="267"/>
      <c r="F168" s="267"/>
      <c r="G168" s="268"/>
      <c r="H168" s="267"/>
      <c r="I168" s="267"/>
      <c r="J168" s="267"/>
      <c r="K168" s="291"/>
    </row>
    <row r="169" spans="2:11" ht="15" customHeight="1">
      <c r="B169" s="270"/>
      <c r="C169" s="249" t="s">
        <v>2865</v>
      </c>
      <c r="D169" s="249"/>
      <c r="E169" s="249"/>
      <c r="F169" s="269" t="s">
        <v>2862</v>
      </c>
      <c r="G169" s="249"/>
      <c r="H169" s="249" t="s">
        <v>2902</v>
      </c>
      <c r="I169" s="249" t="s">
        <v>2864</v>
      </c>
      <c r="J169" s="249">
        <v>120</v>
      </c>
      <c r="K169" s="291"/>
    </row>
    <row r="170" spans="2:11" ht="15" customHeight="1">
      <c r="B170" s="270"/>
      <c r="C170" s="249" t="s">
        <v>2911</v>
      </c>
      <c r="D170" s="249"/>
      <c r="E170" s="249"/>
      <c r="F170" s="269" t="s">
        <v>2862</v>
      </c>
      <c r="G170" s="249"/>
      <c r="H170" s="249" t="s">
        <v>2912</v>
      </c>
      <c r="I170" s="249" t="s">
        <v>2864</v>
      </c>
      <c r="J170" s="249" t="s">
        <v>2913</v>
      </c>
      <c r="K170" s="291"/>
    </row>
    <row r="171" spans="2:11" ht="15" customHeight="1">
      <c r="B171" s="270"/>
      <c r="C171" s="249" t="s">
        <v>2810</v>
      </c>
      <c r="D171" s="249"/>
      <c r="E171" s="249"/>
      <c r="F171" s="269" t="s">
        <v>2862</v>
      </c>
      <c r="G171" s="249"/>
      <c r="H171" s="249" t="s">
        <v>2929</v>
      </c>
      <c r="I171" s="249" t="s">
        <v>2864</v>
      </c>
      <c r="J171" s="249" t="s">
        <v>2913</v>
      </c>
      <c r="K171" s="291"/>
    </row>
    <row r="172" spans="2:11" ht="15" customHeight="1">
      <c r="B172" s="270"/>
      <c r="C172" s="249" t="s">
        <v>2867</v>
      </c>
      <c r="D172" s="249"/>
      <c r="E172" s="249"/>
      <c r="F172" s="269" t="s">
        <v>2868</v>
      </c>
      <c r="G172" s="249"/>
      <c r="H172" s="249" t="s">
        <v>2929</v>
      </c>
      <c r="I172" s="249" t="s">
        <v>2864</v>
      </c>
      <c r="J172" s="249">
        <v>50</v>
      </c>
      <c r="K172" s="291"/>
    </row>
    <row r="173" spans="2:11" ht="15" customHeight="1">
      <c r="B173" s="270"/>
      <c r="C173" s="249" t="s">
        <v>2870</v>
      </c>
      <c r="D173" s="249"/>
      <c r="E173" s="249"/>
      <c r="F173" s="269" t="s">
        <v>2862</v>
      </c>
      <c r="G173" s="249"/>
      <c r="H173" s="249" t="s">
        <v>2929</v>
      </c>
      <c r="I173" s="249" t="s">
        <v>2872</v>
      </c>
      <c r="J173" s="249"/>
      <c r="K173" s="291"/>
    </row>
    <row r="174" spans="2:11" ht="15" customHeight="1">
      <c r="B174" s="270"/>
      <c r="C174" s="249" t="s">
        <v>2881</v>
      </c>
      <c r="D174" s="249"/>
      <c r="E174" s="249"/>
      <c r="F174" s="269" t="s">
        <v>2868</v>
      </c>
      <c r="G174" s="249"/>
      <c r="H174" s="249" t="s">
        <v>2929</v>
      </c>
      <c r="I174" s="249" t="s">
        <v>2864</v>
      </c>
      <c r="J174" s="249">
        <v>50</v>
      </c>
      <c r="K174" s="291"/>
    </row>
    <row r="175" spans="2:11" ht="15" customHeight="1">
      <c r="B175" s="270"/>
      <c r="C175" s="249" t="s">
        <v>2889</v>
      </c>
      <c r="D175" s="249"/>
      <c r="E175" s="249"/>
      <c r="F175" s="269" t="s">
        <v>2868</v>
      </c>
      <c r="G175" s="249"/>
      <c r="H175" s="249" t="s">
        <v>2929</v>
      </c>
      <c r="I175" s="249" t="s">
        <v>2864</v>
      </c>
      <c r="J175" s="249">
        <v>50</v>
      </c>
      <c r="K175" s="291"/>
    </row>
    <row r="176" spans="2:11" ht="15" customHeight="1">
      <c r="B176" s="270"/>
      <c r="C176" s="249" t="s">
        <v>2887</v>
      </c>
      <c r="D176" s="249"/>
      <c r="E176" s="249"/>
      <c r="F176" s="269" t="s">
        <v>2868</v>
      </c>
      <c r="G176" s="249"/>
      <c r="H176" s="249" t="s">
        <v>2929</v>
      </c>
      <c r="I176" s="249" t="s">
        <v>2864</v>
      </c>
      <c r="J176" s="249">
        <v>50</v>
      </c>
      <c r="K176" s="291"/>
    </row>
    <row r="177" spans="2:11" ht="15" customHeight="1">
      <c r="B177" s="270"/>
      <c r="C177" s="249" t="s">
        <v>134</v>
      </c>
      <c r="D177" s="249"/>
      <c r="E177" s="249"/>
      <c r="F177" s="269" t="s">
        <v>2862</v>
      </c>
      <c r="G177" s="249"/>
      <c r="H177" s="249" t="s">
        <v>2930</v>
      </c>
      <c r="I177" s="249" t="s">
        <v>2931</v>
      </c>
      <c r="J177" s="249"/>
      <c r="K177" s="291"/>
    </row>
    <row r="178" spans="2:11" ht="15" customHeight="1">
      <c r="B178" s="270"/>
      <c r="C178" s="249" t="s">
        <v>59</v>
      </c>
      <c r="D178" s="249"/>
      <c r="E178" s="249"/>
      <c r="F178" s="269" t="s">
        <v>2862</v>
      </c>
      <c r="G178" s="249"/>
      <c r="H178" s="249" t="s">
        <v>2932</v>
      </c>
      <c r="I178" s="249" t="s">
        <v>2933</v>
      </c>
      <c r="J178" s="249">
        <v>1</v>
      </c>
      <c r="K178" s="291"/>
    </row>
    <row r="179" spans="2:11" ht="15" customHeight="1">
      <c r="B179" s="270"/>
      <c r="C179" s="249" t="s">
        <v>55</v>
      </c>
      <c r="D179" s="249"/>
      <c r="E179" s="249"/>
      <c r="F179" s="269" t="s">
        <v>2862</v>
      </c>
      <c r="G179" s="249"/>
      <c r="H179" s="249" t="s">
        <v>2934</v>
      </c>
      <c r="I179" s="249" t="s">
        <v>2864</v>
      </c>
      <c r="J179" s="249">
        <v>20</v>
      </c>
      <c r="K179" s="291"/>
    </row>
    <row r="180" spans="2:11" ht="15" customHeight="1">
      <c r="B180" s="270"/>
      <c r="C180" s="249" t="s">
        <v>56</v>
      </c>
      <c r="D180" s="249"/>
      <c r="E180" s="249"/>
      <c r="F180" s="269" t="s">
        <v>2862</v>
      </c>
      <c r="G180" s="249"/>
      <c r="H180" s="249" t="s">
        <v>2935</v>
      </c>
      <c r="I180" s="249" t="s">
        <v>2864</v>
      </c>
      <c r="J180" s="249">
        <v>255</v>
      </c>
      <c r="K180" s="291"/>
    </row>
    <row r="181" spans="2:11" ht="15" customHeight="1">
      <c r="B181" s="270"/>
      <c r="C181" s="249" t="s">
        <v>135</v>
      </c>
      <c r="D181" s="249"/>
      <c r="E181" s="249"/>
      <c r="F181" s="269" t="s">
        <v>2862</v>
      </c>
      <c r="G181" s="249"/>
      <c r="H181" s="249" t="s">
        <v>2826</v>
      </c>
      <c r="I181" s="249" t="s">
        <v>2864</v>
      </c>
      <c r="J181" s="249">
        <v>10</v>
      </c>
      <c r="K181" s="291"/>
    </row>
    <row r="182" spans="2:11" ht="15" customHeight="1">
      <c r="B182" s="270"/>
      <c r="C182" s="249" t="s">
        <v>136</v>
      </c>
      <c r="D182" s="249"/>
      <c r="E182" s="249"/>
      <c r="F182" s="269" t="s">
        <v>2862</v>
      </c>
      <c r="G182" s="249"/>
      <c r="H182" s="249" t="s">
        <v>2936</v>
      </c>
      <c r="I182" s="249" t="s">
        <v>2897</v>
      </c>
      <c r="J182" s="249"/>
      <c r="K182" s="291"/>
    </row>
    <row r="183" spans="2:11" ht="15" customHeight="1">
      <c r="B183" s="270"/>
      <c r="C183" s="249" t="s">
        <v>2937</v>
      </c>
      <c r="D183" s="249"/>
      <c r="E183" s="249"/>
      <c r="F183" s="269" t="s">
        <v>2862</v>
      </c>
      <c r="G183" s="249"/>
      <c r="H183" s="249" t="s">
        <v>2938</v>
      </c>
      <c r="I183" s="249" t="s">
        <v>2897</v>
      </c>
      <c r="J183" s="249"/>
      <c r="K183" s="291"/>
    </row>
    <row r="184" spans="2:11" ht="15" customHeight="1">
      <c r="B184" s="270"/>
      <c r="C184" s="249" t="s">
        <v>2926</v>
      </c>
      <c r="D184" s="249"/>
      <c r="E184" s="249"/>
      <c r="F184" s="269" t="s">
        <v>2862</v>
      </c>
      <c r="G184" s="249"/>
      <c r="H184" s="249" t="s">
        <v>2939</v>
      </c>
      <c r="I184" s="249" t="s">
        <v>2897</v>
      </c>
      <c r="J184" s="249"/>
      <c r="K184" s="291"/>
    </row>
    <row r="185" spans="2:11" ht="15" customHeight="1">
      <c r="B185" s="270"/>
      <c r="C185" s="249" t="s">
        <v>138</v>
      </c>
      <c r="D185" s="249"/>
      <c r="E185" s="249"/>
      <c r="F185" s="269" t="s">
        <v>2868</v>
      </c>
      <c r="G185" s="249"/>
      <c r="H185" s="249" t="s">
        <v>2940</v>
      </c>
      <c r="I185" s="249" t="s">
        <v>2864</v>
      </c>
      <c r="J185" s="249">
        <v>50</v>
      </c>
      <c r="K185" s="291"/>
    </row>
    <row r="186" spans="2:11" ht="15" customHeight="1">
      <c r="B186" s="270"/>
      <c r="C186" s="249" t="s">
        <v>2941</v>
      </c>
      <c r="D186" s="249"/>
      <c r="E186" s="249"/>
      <c r="F186" s="269" t="s">
        <v>2868</v>
      </c>
      <c r="G186" s="249"/>
      <c r="H186" s="249" t="s">
        <v>2942</v>
      </c>
      <c r="I186" s="249" t="s">
        <v>2943</v>
      </c>
      <c r="J186" s="249"/>
      <c r="K186" s="291"/>
    </row>
    <row r="187" spans="2:11" ht="15" customHeight="1">
      <c r="B187" s="270"/>
      <c r="C187" s="249" t="s">
        <v>2944</v>
      </c>
      <c r="D187" s="249"/>
      <c r="E187" s="249"/>
      <c r="F187" s="269" t="s">
        <v>2868</v>
      </c>
      <c r="G187" s="249"/>
      <c r="H187" s="249" t="s">
        <v>2945</v>
      </c>
      <c r="I187" s="249" t="s">
        <v>2943</v>
      </c>
      <c r="J187" s="249"/>
      <c r="K187" s="291"/>
    </row>
    <row r="188" spans="2:11" ht="15" customHeight="1">
      <c r="B188" s="270"/>
      <c r="C188" s="249" t="s">
        <v>2946</v>
      </c>
      <c r="D188" s="249"/>
      <c r="E188" s="249"/>
      <c r="F188" s="269" t="s">
        <v>2868</v>
      </c>
      <c r="G188" s="249"/>
      <c r="H188" s="249" t="s">
        <v>2947</v>
      </c>
      <c r="I188" s="249" t="s">
        <v>2943</v>
      </c>
      <c r="J188" s="249"/>
      <c r="K188" s="291"/>
    </row>
    <row r="189" spans="2:11" ht="15" customHeight="1">
      <c r="B189" s="270"/>
      <c r="C189" s="303" t="s">
        <v>2948</v>
      </c>
      <c r="D189" s="249"/>
      <c r="E189" s="249"/>
      <c r="F189" s="269" t="s">
        <v>2868</v>
      </c>
      <c r="G189" s="249"/>
      <c r="H189" s="249" t="s">
        <v>2949</v>
      </c>
      <c r="I189" s="249" t="s">
        <v>2950</v>
      </c>
      <c r="J189" s="304" t="s">
        <v>2951</v>
      </c>
      <c r="K189" s="291"/>
    </row>
    <row r="190" spans="2:11" ht="15" customHeight="1">
      <c r="B190" s="270"/>
      <c r="C190" s="255" t="s">
        <v>44</v>
      </c>
      <c r="D190" s="249"/>
      <c r="E190" s="249"/>
      <c r="F190" s="269" t="s">
        <v>2862</v>
      </c>
      <c r="G190" s="249"/>
      <c r="H190" s="246" t="s">
        <v>2952</v>
      </c>
      <c r="I190" s="249" t="s">
        <v>2953</v>
      </c>
      <c r="J190" s="249"/>
      <c r="K190" s="291"/>
    </row>
    <row r="191" spans="2:11" ht="15" customHeight="1">
      <c r="B191" s="270"/>
      <c r="C191" s="255" t="s">
        <v>2954</v>
      </c>
      <c r="D191" s="249"/>
      <c r="E191" s="249"/>
      <c r="F191" s="269" t="s">
        <v>2862</v>
      </c>
      <c r="G191" s="249"/>
      <c r="H191" s="249" t="s">
        <v>2955</v>
      </c>
      <c r="I191" s="249" t="s">
        <v>2897</v>
      </c>
      <c r="J191" s="249"/>
      <c r="K191" s="291"/>
    </row>
    <row r="192" spans="2:11" ht="15" customHeight="1">
      <c r="B192" s="270"/>
      <c r="C192" s="255" t="s">
        <v>2956</v>
      </c>
      <c r="D192" s="249"/>
      <c r="E192" s="249"/>
      <c r="F192" s="269" t="s">
        <v>2862</v>
      </c>
      <c r="G192" s="249"/>
      <c r="H192" s="249" t="s">
        <v>2957</v>
      </c>
      <c r="I192" s="249" t="s">
        <v>2897</v>
      </c>
      <c r="J192" s="249"/>
      <c r="K192" s="291"/>
    </row>
    <row r="193" spans="2:11" ht="15" customHeight="1">
      <c r="B193" s="270"/>
      <c r="C193" s="255" t="s">
        <v>2958</v>
      </c>
      <c r="D193" s="249"/>
      <c r="E193" s="249"/>
      <c r="F193" s="269" t="s">
        <v>2868</v>
      </c>
      <c r="G193" s="249"/>
      <c r="H193" s="249" t="s">
        <v>2959</v>
      </c>
      <c r="I193" s="249" t="s">
        <v>2897</v>
      </c>
      <c r="J193" s="249"/>
      <c r="K193" s="291"/>
    </row>
    <row r="194" spans="2:11" ht="15" customHeight="1">
      <c r="B194" s="297"/>
      <c r="C194" s="305"/>
      <c r="D194" s="279"/>
      <c r="E194" s="279"/>
      <c r="F194" s="279"/>
      <c r="G194" s="279"/>
      <c r="H194" s="279"/>
      <c r="I194" s="279"/>
      <c r="J194" s="279"/>
      <c r="K194" s="298"/>
    </row>
    <row r="195" spans="2:11" ht="18.75" customHeight="1">
      <c r="B195" s="246"/>
      <c r="C195" s="249"/>
      <c r="D195" s="249"/>
      <c r="E195" s="249"/>
      <c r="F195" s="269"/>
      <c r="G195" s="249"/>
      <c r="H195" s="249"/>
      <c r="I195" s="249"/>
      <c r="J195" s="249"/>
      <c r="K195" s="246"/>
    </row>
    <row r="196" spans="2:11" ht="18.75" customHeight="1">
      <c r="B196" s="246"/>
      <c r="C196" s="249"/>
      <c r="D196" s="249"/>
      <c r="E196" s="249"/>
      <c r="F196" s="269"/>
      <c r="G196" s="249"/>
      <c r="H196" s="249"/>
      <c r="I196" s="249"/>
      <c r="J196" s="249"/>
      <c r="K196" s="246"/>
    </row>
    <row r="197" spans="2:11" ht="18.75" customHeight="1">
      <c r="B197" s="256"/>
      <c r="C197" s="256"/>
      <c r="D197" s="256"/>
      <c r="E197" s="256"/>
      <c r="F197" s="256"/>
      <c r="G197" s="256"/>
      <c r="H197" s="256"/>
      <c r="I197" s="256"/>
      <c r="J197" s="256"/>
      <c r="K197" s="256"/>
    </row>
    <row r="198" spans="2:11" ht="13.5">
      <c r="B198" s="238"/>
      <c r="C198" s="239"/>
      <c r="D198" s="239"/>
      <c r="E198" s="239"/>
      <c r="F198" s="239"/>
      <c r="G198" s="239"/>
      <c r="H198" s="239"/>
      <c r="I198" s="239"/>
      <c r="J198" s="239"/>
      <c r="K198" s="240"/>
    </row>
    <row r="199" spans="2:11" ht="21">
      <c r="B199" s="241"/>
      <c r="C199" s="366" t="s">
        <v>2960</v>
      </c>
      <c r="D199" s="366"/>
      <c r="E199" s="366"/>
      <c r="F199" s="366"/>
      <c r="G199" s="366"/>
      <c r="H199" s="366"/>
      <c r="I199" s="366"/>
      <c r="J199" s="366"/>
      <c r="K199" s="242"/>
    </row>
    <row r="200" spans="2:11" ht="25.5" customHeight="1">
      <c r="B200" s="241"/>
      <c r="C200" s="306" t="s">
        <v>2961</v>
      </c>
      <c r="D200" s="306"/>
      <c r="E200" s="306"/>
      <c r="F200" s="306" t="s">
        <v>2962</v>
      </c>
      <c r="G200" s="307"/>
      <c r="H200" s="365" t="s">
        <v>2963</v>
      </c>
      <c r="I200" s="365"/>
      <c r="J200" s="365"/>
      <c r="K200" s="242"/>
    </row>
    <row r="201" spans="2:11" ht="5.25" customHeight="1">
      <c r="B201" s="270"/>
      <c r="C201" s="267"/>
      <c r="D201" s="267"/>
      <c r="E201" s="267"/>
      <c r="F201" s="267"/>
      <c r="G201" s="249"/>
      <c r="H201" s="267"/>
      <c r="I201" s="267"/>
      <c r="J201" s="267"/>
      <c r="K201" s="291"/>
    </row>
    <row r="202" spans="2:11" ht="15" customHeight="1">
      <c r="B202" s="270"/>
      <c r="C202" s="249" t="s">
        <v>2953</v>
      </c>
      <c r="D202" s="249"/>
      <c r="E202" s="249"/>
      <c r="F202" s="269" t="s">
        <v>45</v>
      </c>
      <c r="G202" s="249"/>
      <c r="H202" s="364" t="s">
        <v>2964</v>
      </c>
      <c r="I202" s="364"/>
      <c r="J202" s="364"/>
      <c r="K202" s="291"/>
    </row>
    <row r="203" spans="2:11" ht="15" customHeight="1">
      <c r="B203" s="270"/>
      <c r="C203" s="276"/>
      <c r="D203" s="249"/>
      <c r="E203" s="249"/>
      <c r="F203" s="269" t="s">
        <v>46</v>
      </c>
      <c r="G203" s="249"/>
      <c r="H203" s="364" t="s">
        <v>2965</v>
      </c>
      <c r="I203" s="364"/>
      <c r="J203" s="364"/>
      <c r="K203" s="291"/>
    </row>
    <row r="204" spans="2:11" ht="15" customHeight="1">
      <c r="B204" s="270"/>
      <c r="C204" s="276"/>
      <c r="D204" s="249"/>
      <c r="E204" s="249"/>
      <c r="F204" s="269" t="s">
        <v>49</v>
      </c>
      <c r="G204" s="249"/>
      <c r="H204" s="364" t="s">
        <v>2966</v>
      </c>
      <c r="I204" s="364"/>
      <c r="J204" s="364"/>
      <c r="K204" s="291"/>
    </row>
    <row r="205" spans="2:11" ht="15" customHeight="1">
      <c r="B205" s="270"/>
      <c r="C205" s="249"/>
      <c r="D205" s="249"/>
      <c r="E205" s="249"/>
      <c r="F205" s="269" t="s">
        <v>47</v>
      </c>
      <c r="G205" s="249"/>
      <c r="H205" s="364" t="s">
        <v>2967</v>
      </c>
      <c r="I205" s="364"/>
      <c r="J205" s="364"/>
      <c r="K205" s="291"/>
    </row>
    <row r="206" spans="2:11" ht="15" customHeight="1">
      <c r="B206" s="270"/>
      <c r="C206" s="249"/>
      <c r="D206" s="249"/>
      <c r="E206" s="249"/>
      <c r="F206" s="269" t="s">
        <v>48</v>
      </c>
      <c r="G206" s="249"/>
      <c r="H206" s="364" t="s">
        <v>2968</v>
      </c>
      <c r="I206" s="364"/>
      <c r="J206" s="364"/>
      <c r="K206" s="291"/>
    </row>
    <row r="207" spans="2:11" ht="15" customHeight="1">
      <c r="B207" s="270"/>
      <c r="C207" s="249"/>
      <c r="D207" s="249"/>
      <c r="E207" s="249"/>
      <c r="F207" s="269"/>
      <c r="G207" s="249"/>
      <c r="H207" s="249"/>
      <c r="I207" s="249"/>
      <c r="J207" s="249"/>
      <c r="K207" s="291"/>
    </row>
    <row r="208" spans="2:11" ht="15" customHeight="1">
      <c r="B208" s="270"/>
      <c r="C208" s="249" t="s">
        <v>2909</v>
      </c>
      <c r="D208" s="249"/>
      <c r="E208" s="249"/>
      <c r="F208" s="269" t="s">
        <v>81</v>
      </c>
      <c r="G208" s="249"/>
      <c r="H208" s="364" t="s">
        <v>2969</v>
      </c>
      <c r="I208" s="364"/>
      <c r="J208" s="364"/>
      <c r="K208" s="291"/>
    </row>
    <row r="209" spans="2:11" ht="15" customHeight="1">
      <c r="B209" s="270"/>
      <c r="C209" s="276"/>
      <c r="D209" s="249"/>
      <c r="E209" s="249"/>
      <c r="F209" s="269" t="s">
        <v>2806</v>
      </c>
      <c r="G209" s="249"/>
      <c r="H209" s="364" t="s">
        <v>2807</v>
      </c>
      <c r="I209" s="364"/>
      <c r="J209" s="364"/>
      <c r="K209" s="291"/>
    </row>
    <row r="210" spans="2:11" ht="15" customHeight="1">
      <c r="B210" s="270"/>
      <c r="C210" s="249"/>
      <c r="D210" s="249"/>
      <c r="E210" s="249"/>
      <c r="F210" s="269" t="s">
        <v>2804</v>
      </c>
      <c r="G210" s="249"/>
      <c r="H210" s="364" t="s">
        <v>2970</v>
      </c>
      <c r="I210" s="364"/>
      <c r="J210" s="364"/>
      <c r="K210" s="291"/>
    </row>
    <row r="211" spans="2:11" ht="15" customHeight="1">
      <c r="B211" s="308"/>
      <c r="C211" s="276"/>
      <c r="D211" s="276"/>
      <c r="E211" s="276"/>
      <c r="F211" s="269" t="s">
        <v>2808</v>
      </c>
      <c r="G211" s="255"/>
      <c r="H211" s="363" t="s">
        <v>2809</v>
      </c>
      <c r="I211" s="363"/>
      <c r="J211" s="363"/>
      <c r="K211" s="309"/>
    </row>
    <row r="212" spans="2:11" ht="15" customHeight="1">
      <c r="B212" s="308"/>
      <c r="C212" s="276"/>
      <c r="D212" s="276"/>
      <c r="E212" s="276"/>
      <c r="F212" s="269" t="s">
        <v>2327</v>
      </c>
      <c r="G212" s="255"/>
      <c r="H212" s="363" t="s">
        <v>2971</v>
      </c>
      <c r="I212" s="363"/>
      <c r="J212" s="363"/>
      <c r="K212" s="309"/>
    </row>
    <row r="213" spans="2:11" ht="15" customHeight="1">
      <c r="B213" s="308"/>
      <c r="C213" s="276"/>
      <c r="D213" s="276"/>
      <c r="E213" s="276"/>
      <c r="F213" s="310"/>
      <c r="G213" s="255"/>
      <c r="H213" s="311"/>
      <c r="I213" s="311"/>
      <c r="J213" s="311"/>
      <c r="K213" s="309"/>
    </row>
    <row r="214" spans="2:11" ht="15" customHeight="1">
      <c r="B214" s="308"/>
      <c r="C214" s="249" t="s">
        <v>2933</v>
      </c>
      <c r="D214" s="276"/>
      <c r="E214" s="276"/>
      <c r="F214" s="269">
        <v>1</v>
      </c>
      <c r="G214" s="255"/>
      <c r="H214" s="363" t="s">
        <v>2972</v>
      </c>
      <c r="I214" s="363"/>
      <c r="J214" s="363"/>
      <c r="K214" s="309"/>
    </row>
    <row r="215" spans="2:11" ht="15" customHeight="1">
      <c r="B215" s="308"/>
      <c r="C215" s="276"/>
      <c r="D215" s="276"/>
      <c r="E215" s="276"/>
      <c r="F215" s="269">
        <v>2</v>
      </c>
      <c r="G215" s="255"/>
      <c r="H215" s="363" t="s">
        <v>2973</v>
      </c>
      <c r="I215" s="363"/>
      <c r="J215" s="363"/>
      <c r="K215" s="309"/>
    </row>
    <row r="216" spans="2:11" ht="15" customHeight="1">
      <c r="B216" s="308"/>
      <c r="C216" s="276"/>
      <c r="D216" s="276"/>
      <c r="E216" s="276"/>
      <c r="F216" s="269">
        <v>3</v>
      </c>
      <c r="G216" s="255"/>
      <c r="H216" s="363" t="s">
        <v>2974</v>
      </c>
      <c r="I216" s="363"/>
      <c r="J216" s="363"/>
      <c r="K216" s="309"/>
    </row>
    <row r="217" spans="2:11" ht="15" customHeight="1">
      <c r="B217" s="308"/>
      <c r="C217" s="276"/>
      <c r="D217" s="276"/>
      <c r="E217" s="276"/>
      <c r="F217" s="269">
        <v>4</v>
      </c>
      <c r="G217" s="255"/>
      <c r="H217" s="363" t="s">
        <v>2975</v>
      </c>
      <c r="I217" s="363"/>
      <c r="J217" s="363"/>
      <c r="K217" s="309"/>
    </row>
    <row r="218" spans="2:11" ht="12.75" customHeight="1">
      <c r="B218" s="312"/>
      <c r="C218" s="313"/>
      <c r="D218" s="313"/>
      <c r="E218" s="313"/>
      <c r="F218" s="313"/>
      <c r="G218" s="313"/>
      <c r="H218" s="313"/>
      <c r="I218" s="313"/>
      <c r="J218" s="313"/>
      <c r="K218" s="314"/>
    </row>
  </sheetData>
  <sheetProtection formatCells="0" formatColumns="0" formatRows="0" insertColumns="0" insertRows="0" insertHyperlinks="0" deleteColumns="0" deleteRows="0" sort="0" autoFilter="0" pivotTables="0"/>
  <mergeCells count="77">
    <mergeCell ref="D69:J69"/>
    <mergeCell ref="D70:J70"/>
    <mergeCell ref="C75:J75"/>
    <mergeCell ref="D62:J62"/>
    <mergeCell ref="D65:J65"/>
    <mergeCell ref="D66:J66"/>
    <mergeCell ref="D68:J68"/>
    <mergeCell ref="D63:J63"/>
    <mergeCell ref="D67:J67"/>
    <mergeCell ref="C52:J52"/>
    <mergeCell ref="C54:J54"/>
    <mergeCell ref="C55:J55"/>
    <mergeCell ref="D61:J61"/>
    <mergeCell ref="C57:J57"/>
    <mergeCell ref="D58:J58"/>
    <mergeCell ref="D59:J59"/>
    <mergeCell ref="D60:J60"/>
    <mergeCell ref="D47:J47"/>
    <mergeCell ref="E48:J48"/>
    <mergeCell ref="E49:J49"/>
    <mergeCell ref="D51:J51"/>
    <mergeCell ref="E50:J50"/>
    <mergeCell ref="D16:J16"/>
    <mergeCell ref="D17:J17"/>
    <mergeCell ref="F18:J18"/>
    <mergeCell ref="D33:J33"/>
    <mergeCell ref="D34:J34"/>
    <mergeCell ref="C3:J3"/>
    <mergeCell ref="C9:J9"/>
    <mergeCell ref="D10:J10"/>
    <mergeCell ref="D15:J15"/>
    <mergeCell ref="C4:J4"/>
    <mergeCell ref="C6:J6"/>
    <mergeCell ref="C7:J7"/>
    <mergeCell ref="D11:J11"/>
    <mergeCell ref="F20:J20"/>
    <mergeCell ref="F23:J23"/>
    <mergeCell ref="F21:J21"/>
    <mergeCell ref="F22:J22"/>
    <mergeCell ref="F19:J19"/>
    <mergeCell ref="C122:J122"/>
    <mergeCell ref="C102:J102"/>
    <mergeCell ref="C147:J147"/>
    <mergeCell ref="C165:J165"/>
    <mergeCell ref="C25:J25"/>
    <mergeCell ref="D27:J27"/>
    <mergeCell ref="D28:J28"/>
    <mergeCell ref="D30:J30"/>
    <mergeCell ref="D31:J31"/>
    <mergeCell ref="C26:J26"/>
    <mergeCell ref="D35:J35"/>
    <mergeCell ref="G36:J36"/>
    <mergeCell ref="G37:J37"/>
    <mergeCell ref="G38:J38"/>
    <mergeCell ref="G39:J39"/>
    <mergeCell ref="G40:J40"/>
    <mergeCell ref="G42:J42"/>
    <mergeCell ref="G41:J41"/>
    <mergeCell ref="G43:J43"/>
    <mergeCell ref="G44:J44"/>
    <mergeCell ref="G45:J45"/>
    <mergeCell ref="H217:J217"/>
    <mergeCell ref="H210:J210"/>
    <mergeCell ref="H200:J200"/>
    <mergeCell ref="C199:J199"/>
    <mergeCell ref="H208:J208"/>
    <mergeCell ref="H206:J206"/>
    <mergeCell ref="H204:J204"/>
    <mergeCell ref="H202:J202"/>
    <mergeCell ref="H205:J205"/>
    <mergeCell ref="H203:J203"/>
    <mergeCell ref="H214:J214"/>
    <mergeCell ref="H216:J216"/>
    <mergeCell ref="H215:J215"/>
    <mergeCell ref="H212:J212"/>
    <mergeCell ref="H211:J211"/>
    <mergeCell ref="H209:J209"/>
  </mergeCells>
  <pageMargins left="0.59027779999999996" right="0.59027779999999996" top="0.59027779999999996" bottom="0.59027779999999996" header="0" footer="0"/>
  <pageSetup paperSize="9" scale="7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7</vt:i4>
      </vt:variant>
      <vt:variant>
        <vt:lpstr>Pojmenované oblasti</vt:lpstr>
      </vt:variant>
      <vt:variant>
        <vt:i4>13</vt:i4>
      </vt:variant>
    </vt:vector>
  </HeadingPairs>
  <TitlesOfParts>
    <vt:vector size="20" baseType="lpstr">
      <vt:lpstr>Rekapitulace stavby</vt:lpstr>
      <vt:lpstr>D.01 - Architektonicko st...</vt:lpstr>
      <vt:lpstr>D.04 - Zdravotně technick...</vt:lpstr>
      <vt:lpstr>D.05 - Vzduchotechnika</vt:lpstr>
      <vt:lpstr>D.07 - Elektroinstalace -...</vt:lpstr>
      <vt:lpstr>D.09 - Měření a regulace</vt:lpstr>
      <vt:lpstr>Pokyny pro vyplnění</vt:lpstr>
      <vt:lpstr>'D.01 - Architektonicko st...'!Názvy_tisku</vt:lpstr>
      <vt:lpstr>'D.04 - Zdravotně technick...'!Názvy_tisku</vt:lpstr>
      <vt:lpstr>'D.05 - Vzduchotechnika'!Názvy_tisku</vt:lpstr>
      <vt:lpstr>'D.07 - Elektroinstalace -...'!Názvy_tisku</vt:lpstr>
      <vt:lpstr>'D.09 - Měření a regulace'!Názvy_tisku</vt:lpstr>
      <vt:lpstr>'Rekapitulace stavby'!Názvy_tisku</vt:lpstr>
      <vt:lpstr>'D.01 - Architektonicko st...'!Oblast_tisku</vt:lpstr>
      <vt:lpstr>'D.04 - Zdravotně technick...'!Oblast_tisku</vt:lpstr>
      <vt:lpstr>'D.05 - Vzduchotechnika'!Oblast_tisku</vt:lpstr>
      <vt:lpstr>'D.07 - Elektroinstalace -...'!Oblast_tisku</vt:lpstr>
      <vt:lpstr>'D.09 - Měření a regulace'!Oblast_tisku</vt:lpstr>
      <vt:lpstr>'Pokyny pro vyplnění'!Oblast_tisku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Soňa Koubová</dc:creator>
  <cp:lastModifiedBy>Ing. Soňa Koubová</cp:lastModifiedBy>
  <cp:lastPrinted>2019-11-11T11:12:54Z</cp:lastPrinted>
  <dcterms:created xsi:type="dcterms:W3CDTF">2019-11-11T11:03:40Z</dcterms:created>
  <dcterms:modified xsi:type="dcterms:W3CDTF">2019-11-11T11:15:42Z</dcterms:modified>
</cp:coreProperties>
</file>